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ndard\Documents\VODOVOD  HAMR\VŘ\"/>
    </mc:Choice>
  </mc:AlternateContent>
  <xr:revisionPtr revIDLastSave="0" documentId="13_ncr:1_{1EEA0173-A713-4BB5-9FDA-2CC9A79BCB15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Pol'!$A$1:$U$155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145" i="12" l="1"/>
  <c r="F39" i="1" s="1"/>
  <c r="G9" i="12"/>
  <c r="M9" i="12" s="1"/>
  <c r="I9" i="12"/>
  <c r="K9" i="12"/>
  <c r="O9" i="12"/>
  <c r="Q9" i="12"/>
  <c r="U9" i="12"/>
  <c r="G10" i="12"/>
  <c r="I10" i="12"/>
  <c r="K10" i="12"/>
  <c r="M10" i="12"/>
  <c r="O10" i="12"/>
  <c r="Q10" i="12"/>
  <c r="U10" i="12"/>
  <c r="G11" i="12"/>
  <c r="G8" i="12" s="1"/>
  <c r="I47" i="1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I14" i="12"/>
  <c r="K14" i="12"/>
  <c r="M14" i="12"/>
  <c r="O14" i="12"/>
  <c r="Q14" i="12"/>
  <c r="U14" i="12"/>
  <c r="G15" i="12"/>
  <c r="I15" i="12"/>
  <c r="K15" i="12"/>
  <c r="M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G18" i="12"/>
  <c r="I18" i="12"/>
  <c r="K18" i="12"/>
  <c r="M18" i="12"/>
  <c r="O18" i="12"/>
  <c r="Q18" i="12"/>
  <c r="U18" i="12"/>
  <c r="G19" i="12"/>
  <c r="I48" i="1" s="1"/>
  <c r="G20" i="12"/>
  <c r="M20" i="12" s="1"/>
  <c r="I20" i="12"/>
  <c r="K20" i="12"/>
  <c r="K19" i="12" s="1"/>
  <c r="O20" i="12"/>
  <c r="O19" i="12" s="1"/>
  <c r="Q20" i="12"/>
  <c r="U20" i="12"/>
  <c r="G21" i="12"/>
  <c r="M21" i="12" s="1"/>
  <c r="I21" i="12"/>
  <c r="K21" i="12"/>
  <c r="O21" i="12"/>
  <c r="Q21" i="12"/>
  <c r="U21" i="12"/>
  <c r="G22" i="12"/>
  <c r="I22" i="12"/>
  <c r="K22" i="12"/>
  <c r="M22" i="12"/>
  <c r="O22" i="12"/>
  <c r="Q22" i="12"/>
  <c r="U22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I26" i="12"/>
  <c r="K26" i="12"/>
  <c r="M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I30" i="12"/>
  <c r="K30" i="12"/>
  <c r="M30" i="12"/>
  <c r="O30" i="12"/>
  <c r="Q30" i="12"/>
  <c r="U30" i="12"/>
  <c r="G32" i="12"/>
  <c r="M32" i="12" s="1"/>
  <c r="I32" i="12"/>
  <c r="K32" i="12"/>
  <c r="O32" i="12"/>
  <c r="Q32" i="12"/>
  <c r="U32" i="12"/>
  <c r="G33" i="12"/>
  <c r="I33" i="12"/>
  <c r="K33" i="12"/>
  <c r="M33" i="12"/>
  <c r="O33" i="12"/>
  <c r="Q33" i="12"/>
  <c r="U33" i="12"/>
  <c r="G34" i="12"/>
  <c r="I34" i="12"/>
  <c r="K34" i="12"/>
  <c r="M34" i="12"/>
  <c r="O34" i="12"/>
  <c r="Q34" i="12"/>
  <c r="U34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38" i="12"/>
  <c r="I38" i="12"/>
  <c r="K38" i="12"/>
  <c r="M38" i="12"/>
  <c r="O38" i="12"/>
  <c r="Q38" i="12"/>
  <c r="U38" i="12"/>
  <c r="G39" i="12"/>
  <c r="M39" i="12" s="1"/>
  <c r="I39" i="12"/>
  <c r="K39" i="12"/>
  <c r="O39" i="12"/>
  <c r="Q39" i="12"/>
  <c r="U39" i="12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I42" i="12"/>
  <c r="K42" i="12"/>
  <c r="M42" i="12"/>
  <c r="O42" i="12"/>
  <c r="Q42" i="12"/>
  <c r="U42" i="12"/>
  <c r="G43" i="12"/>
  <c r="M43" i="12" s="1"/>
  <c r="I43" i="12"/>
  <c r="K43" i="12"/>
  <c r="O43" i="12"/>
  <c r="Q43" i="12"/>
  <c r="U43" i="12"/>
  <c r="G45" i="12"/>
  <c r="M45" i="12" s="1"/>
  <c r="I45" i="12"/>
  <c r="K45" i="12"/>
  <c r="K44" i="12" s="1"/>
  <c r="O45" i="12"/>
  <c r="Q45" i="12"/>
  <c r="Q44" i="12" s="1"/>
  <c r="U45" i="12"/>
  <c r="G46" i="12"/>
  <c r="M46" i="12" s="1"/>
  <c r="I46" i="12"/>
  <c r="K46" i="12"/>
  <c r="O46" i="12"/>
  <c r="Q46" i="12"/>
  <c r="U46" i="12"/>
  <c r="G47" i="12"/>
  <c r="I47" i="12"/>
  <c r="I44" i="12" s="1"/>
  <c r="K47" i="12"/>
  <c r="O47" i="12"/>
  <c r="Q47" i="12"/>
  <c r="U47" i="12"/>
  <c r="G49" i="12"/>
  <c r="M49" i="12" s="1"/>
  <c r="I49" i="12"/>
  <c r="I48" i="12" s="1"/>
  <c r="K49" i="12"/>
  <c r="O49" i="12"/>
  <c r="Q49" i="12"/>
  <c r="U49" i="12"/>
  <c r="U48" i="12" s="1"/>
  <c r="G50" i="12"/>
  <c r="I50" i="12"/>
  <c r="K50" i="12"/>
  <c r="M50" i="12"/>
  <c r="O50" i="12"/>
  <c r="Q50" i="12"/>
  <c r="Q48" i="12" s="1"/>
  <c r="U50" i="12"/>
  <c r="G51" i="12"/>
  <c r="G48" i="12" s="1"/>
  <c r="I52" i="1" s="1"/>
  <c r="I51" i="12"/>
  <c r="K51" i="12"/>
  <c r="O51" i="12"/>
  <c r="Q51" i="12"/>
  <c r="U51" i="12"/>
  <c r="G53" i="12"/>
  <c r="M53" i="12" s="1"/>
  <c r="I53" i="12"/>
  <c r="I52" i="12" s="1"/>
  <c r="K53" i="12"/>
  <c r="O53" i="12"/>
  <c r="Q53" i="12"/>
  <c r="Q52" i="12" s="1"/>
  <c r="U53" i="12"/>
  <c r="G54" i="12"/>
  <c r="I54" i="12"/>
  <c r="K54" i="12"/>
  <c r="M54" i="12"/>
  <c r="O54" i="12"/>
  <c r="Q54" i="12"/>
  <c r="U54" i="12"/>
  <c r="G55" i="12"/>
  <c r="I55" i="12"/>
  <c r="K55" i="12"/>
  <c r="O55" i="12"/>
  <c r="O52" i="12" s="1"/>
  <c r="Q55" i="12"/>
  <c r="U55" i="12"/>
  <c r="G57" i="12"/>
  <c r="M57" i="12" s="1"/>
  <c r="I57" i="12"/>
  <c r="K57" i="12"/>
  <c r="O57" i="12"/>
  <c r="Q57" i="12"/>
  <c r="U57" i="12"/>
  <c r="G58" i="12"/>
  <c r="I58" i="12"/>
  <c r="K58" i="12"/>
  <c r="M58" i="12"/>
  <c r="O58" i="12"/>
  <c r="Q58" i="12"/>
  <c r="U58" i="12"/>
  <c r="G59" i="12"/>
  <c r="I59" i="12"/>
  <c r="K59" i="12"/>
  <c r="O59" i="12"/>
  <c r="Q59" i="12"/>
  <c r="U59" i="12"/>
  <c r="G60" i="12"/>
  <c r="M60" i="12" s="1"/>
  <c r="I60" i="12"/>
  <c r="K60" i="12"/>
  <c r="O60" i="12"/>
  <c r="Q60" i="12"/>
  <c r="U60" i="12"/>
  <c r="G61" i="12"/>
  <c r="M61" i="12" s="1"/>
  <c r="I61" i="12"/>
  <c r="K61" i="12"/>
  <c r="O61" i="12"/>
  <c r="Q61" i="12"/>
  <c r="U61" i="12"/>
  <c r="G62" i="12"/>
  <c r="I62" i="12"/>
  <c r="K62" i="12"/>
  <c r="M62" i="12"/>
  <c r="O62" i="12"/>
  <c r="Q62" i="12"/>
  <c r="U62" i="12"/>
  <c r="G63" i="12"/>
  <c r="M63" i="12" s="1"/>
  <c r="I63" i="12"/>
  <c r="K63" i="12"/>
  <c r="O63" i="12"/>
  <c r="Q63" i="12"/>
  <c r="U63" i="12"/>
  <c r="G64" i="12"/>
  <c r="M64" i="12" s="1"/>
  <c r="I64" i="12"/>
  <c r="K64" i="12"/>
  <c r="O64" i="12"/>
  <c r="Q64" i="12"/>
  <c r="U64" i="12"/>
  <c r="G65" i="12"/>
  <c r="M65" i="12" s="1"/>
  <c r="I65" i="12"/>
  <c r="K65" i="12"/>
  <c r="O65" i="12"/>
  <c r="Q65" i="12"/>
  <c r="U65" i="12"/>
  <c r="G66" i="12"/>
  <c r="I66" i="12"/>
  <c r="K66" i="12"/>
  <c r="M66" i="12"/>
  <c r="O66" i="12"/>
  <c r="Q66" i="12"/>
  <c r="U66" i="12"/>
  <c r="G67" i="12"/>
  <c r="M67" i="12" s="1"/>
  <c r="I67" i="12"/>
  <c r="K67" i="12"/>
  <c r="O67" i="12"/>
  <c r="Q67" i="12"/>
  <c r="U67" i="12"/>
  <c r="G68" i="12"/>
  <c r="M68" i="12" s="1"/>
  <c r="I68" i="12"/>
  <c r="K68" i="12"/>
  <c r="O68" i="12"/>
  <c r="Q68" i="12"/>
  <c r="U68" i="12"/>
  <c r="G69" i="12"/>
  <c r="M69" i="12" s="1"/>
  <c r="I69" i="12"/>
  <c r="K69" i="12"/>
  <c r="O69" i="12"/>
  <c r="Q69" i="12"/>
  <c r="U69" i="12"/>
  <c r="G70" i="12"/>
  <c r="M70" i="12" s="1"/>
  <c r="I70" i="12"/>
  <c r="K70" i="12"/>
  <c r="O70" i="12"/>
  <c r="Q70" i="12"/>
  <c r="U70" i="12"/>
  <c r="G71" i="12"/>
  <c r="M71" i="12" s="1"/>
  <c r="I71" i="12"/>
  <c r="K71" i="12"/>
  <c r="O71" i="12"/>
  <c r="Q71" i="12"/>
  <c r="U71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4" i="12"/>
  <c r="I74" i="12"/>
  <c r="K74" i="12"/>
  <c r="M74" i="12"/>
  <c r="O74" i="12"/>
  <c r="Q74" i="12"/>
  <c r="U74" i="12"/>
  <c r="G75" i="12"/>
  <c r="M75" i="12" s="1"/>
  <c r="I75" i="12"/>
  <c r="K75" i="12"/>
  <c r="O75" i="12"/>
  <c r="Q75" i="12"/>
  <c r="U75" i="12"/>
  <c r="G76" i="12"/>
  <c r="M76" i="12" s="1"/>
  <c r="I76" i="12"/>
  <c r="K76" i="12"/>
  <c r="O76" i="12"/>
  <c r="Q76" i="12"/>
  <c r="U76" i="12"/>
  <c r="G77" i="12"/>
  <c r="M77" i="12" s="1"/>
  <c r="I77" i="12"/>
  <c r="K77" i="12"/>
  <c r="O77" i="12"/>
  <c r="Q77" i="12"/>
  <c r="U77" i="12"/>
  <c r="G79" i="12"/>
  <c r="M79" i="12" s="1"/>
  <c r="I79" i="12"/>
  <c r="K79" i="12"/>
  <c r="O79" i="12"/>
  <c r="Q79" i="12"/>
  <c r="U79" i="12"/>
  <c r="G80" i="12"/>
  <c r="M80" i="12" s="1"/>
  <c r="I80" i="12"/>
  <c r="K80" i="12"/>
  <c r="O80" i="12"/>
  <c r="Q80" i="12"/>
  <c r="U80" i="12"/>
  <c r="G81" i="12"/>
  <c r="M81" i="12" s="1"/>
  <c r="I81" i="12"/>
  <c r="K81" i="12"/>
  <c r="O81" i="12"/>
  <c r="Q81" i="12"/>
  <c r="U81" i="12"/>
  <c r="G82" i="12"/>
  <c r="I82" i="12"/>
  <c r="K82" i="12"/>
  <c r="M82" i="12"/>
  <c r="O82" i="12"/>
  <c r="Q82" i="12"/>
  <c r="U82" i="12"/>
  <c r="G83" i="12"/>
  <c r="M83" i="12" s="1"/>
  <c r="I83" i="12"/>
  <c r="K83" i="12"/>
  <c r="O83" i="12"/>
  <c r="Q83" i="12"/>
  <c r="U83" i="12"/>
  <c r="G84" i="12"/>
  <c r="M84" i="12" s="1"/>
  <c r="I84" i="12"/>
  <c r="K84" i="12"/>
  <c r="O84" i="12"/>
  <c r="Q84" i="12"/>
  <c r="U84" i="12"/>
  <c r="G85" i="12"/>
  <c r="I56" i="1" s="1"/>
  <c r="G86" i="12"/>
  <c r="M86" i="12" s="1"/>
  <c r="M85" i="12" s="1"/>
  <c r="I86" i="12"/>
  <c r="I85" i="12" s="1"/>
  <c r="K86" i="12"/>
  <c r="K85" i="12" s="1"/>
  <c r="O86" i="12"/>
  <c r="O85" i="12" s="1"/>
  <c r="Q86" i="12"/>
  <c r="Q85" i="12" s="1"/>
  <c r="U86" i="12"/>
  <c r="U85" i="12" s="1"/>
  <c r="G88" i="12"/>
  <c r="M88" i="12" s="1"/>
  <c r="I88" i="12"/>
  <c r="K88" i="12"/>
  <c r="O88" i="12"/>
  <c r="Q88" i="12"/>
  <c r="U88" i="12"/>
  <c r="G89" i="12"/>
  <c r="M89" i="12" s="1"/>
  <c r="I89" i="12"/>
  <c r="K89" i="12"/>
  <c r="O89" i="12"/>
  <c r="Q89" i="12"/>
  <c r="U89" i="12"/>
  <c r="G90" i="12"/>
  <c r="I90" i="12"/>
  <c r="K90" i="12"/>
  <c r="M90" i="12"/>
  <c r="O90" i="12"/>
  <c r="Q90" i="12"/>
  <c r="U90" i="12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3" i="12"/>
  <c r="M93" i="12" s="1"/>
  <c r="I93" i="12"/>
  <c r="K93" i="12"/>
  <c r="O93" i="12"/>
  <c r="Q93" i="12"/>
  <c r="U93" i="12"/>
  <c r="G94" i="12"/>
  <c r="I94" i="12"/>
  <c r="K94" i="12"/>
  <c r="M94" i="12"/>
  <c r="O94" i="12"/>
  <c r="Q94" i="12"/>
  <c r="U94" i="12"/>
  <c r="G96" i="12"/>
  <c r="M96" i="12" s="1"/>
  <c r="I96" i="12"/>
  <c r="K96" i="12"/>
  <c r="O96" i="12"/>
  <c r="Q96" i="12"/>
  <c r="U96" i="12"/>
  <c r="G97" i="12"/>
  <c r="M97" i="12" s="1"/>
  <c r="I97" i="12"/>
  <c r="K97" i="12"/>
  <c r="O97" i="12"/>
  <c r="Q97" i="12"/>
  <c r="U97" i="12"/>
  <c r="G98" i="12"/>
  <c r="I98" i="12"/>
  <c r="K98" i="12"/>
  <c r="M98" i="12"/>
  <c r="O98" i="12"/>
  <c r="Q98" i="12"/>
  <c r="U98" i="12"/>
  <c r="G99" i="12"/>
  <c r="M99" i="12" s="1"/>
  <c r="I99" i="12"/>
  <c r="K99" i="12"/>
  <c r="O99" i="12"/>
  <c r="Q99" i="12"/>
  <c r="U99" i="12"/>
  <c r="G100" i="12"/>
  <c r="M100" i="12" s="1"/>
  <c r="I100" i="12"/>
  <c r="K100" i="12"/>
  <c r="O100" i="12"/>
  <c r="Q100" i="12"/>
  <c r="U100" i="12"/>
  <c r="G101" i="12"/>
  <c r="M101" i="12" s="1"/>
  <c r="I101" i="12"/>
  <c r="K101" i="12"/>
  <c r="O101" i="12"/>
  <c r="Q101" i="12"/>
  <c r="U101" i="12"/>
  <c r="G102" i="12"/>
  <c r="I102" i="12"/>
  <c r="K102" i="12"/>
  <c r="M102" i="12"/>
  <c r="O102" i="12"/>
  <c r="Q102" i="12"/>
  <c r="U102" i="12"/>
  <c r="G104" i="12"/>
  <c r="M104" i="12" s="1"/>
  <c r="I104" i="12"/>
  <c r="K104" i="12"/>
  <c r="O104" i="12"/>
  <c r="Q104" i="12"/>
  <c r="U104" i="12"/>
  <c r="G105" i="12"/>
  <c r="M105" i="12" s="1"/>
  <c r="I105" i="12"/>
  <c r="K105" i="12"/>
  <c r="O105" i="12"/>
  <c r="Q105" i="12"/>
  <c r="U105" i="12"/>
  <c r="G106" i="12"/>
  <c r="I106" i="12"/>
  <c r="K106" i="12"/>
  <c r="M106" i="12"/>
  <c r="O106" i="12"/>
  <c r="Q106" i="12"/>
  <c r="U106" i="12"/>
  <c r="G107" i="12"/>
  <c r="M107" i="12" s="1"/>
  <c r="I107" i="12"/>
  <c r="K107" i="12"/>
  <c r="O107" i="12"/>
  <c r="Q107" i="12"/>
  <c r="U107" i="12"/>
  <c r="G108" i="12"/>
  <c r="M108" i="12" s="1"/>
  <c r="I108" i="12"/>
  <c r="K108" i="12"/>
  <c r="O108" i="12"/>
  <c r="Q108" i="12"/>
  <c r="U108" i="12"/>
  <c r="G109" i="12"/>
  <c r="M109" i="12" s="1"/>
  <c r="I109" i="12"/>
  <c r="K109" i="12"/>
  <c r="O109" i="12"/>
  <c r="Q109" i="12"/>
  <c r="U109" i="12"/>
  <c r="G110" i="12"/>
  <c r="I110" i="12"/>
  <c r="K110" i="12"/>
  <c r="M110" i="12"/>
  <c r="O110" i="12"/>
  <c r="Q110" i="12"/>
  <c r="U110" i="12"/>
  <c r="G111" i="12"/>
  <c r="M111" i="12" s="1"/>
  <c r="I111" i="12"/>
  <c r="K111" i="12"/>
  <c r="O111" i="12"/>
  <c r="Q111" i="12"/>
  <c r="U111" i="12"/>
  <c r="G112" i="12"/>
  <c r="M112" i="12" s="1"/>
  <c r="I112" i="12"/>
  <c r="K112" i="12"/>
  <c r="O112" i="12"/>
  <c r="Q112" i="12"/>
  <c r="U112" i="12"/>
  <c r="G113" i="12"/>
  <c r="M113" i="12" s="1"/>
  <c r="I113" i="12"/>
  <c r="K113" i="12"/>
  <c r="O113" i="12"/>
  <c r="Q113" i="12"/>
  <c r="U113" i="12"/>
  <c r="G114" i="12"/>
  <c r="I114" i="12"/>
  <c r="K114" i="12"/>
  <c r="M114" i="12"/>
  <c r="O114" i="12"/>
  <c r="Q114" i="12"/>
  <c r="U114" i="12"/>
  <c r="G116" i="12"/>
  <c r="M116" i="12" s="1"/>
  <c r="I116" i="12"/>
  <c r="K116" i="12"/>
  <c r="O116" i="12"/>
  <c r="Q116" i="12"/>
  <c r="U116" i="12"/>
  <c r="G117" i="12"/>
  <c r="M117" i="12" s="1"/>
  <c r="I117" i="12"/>
  <c r="K117" i="12"/>
  <c r="O117" i="12"/>
  <c r="Q117" i="12"/>
  <c r="U117" i="12"/>
  <c r="G118" i="12"/>
  <c r="I118" i="12"/>
  <c r="K118" i="12"/>
  <c r="M118" i="12"/>
  <c r="O118" i="12"/>
  <c r="Q118" i="12"/>
  <c r="U118" i="12"/>
  <c r="G119" i="12"/>
  <c r="M119" i="12" s="1"/>
  <c r="I119" i="12"/>
  <c r="K119" i="12"/>
  <c r="O119" i="12"/>
  <c r="Q119" i="12"/>
  <c r="U119" i="12"/>
  <c r="G120" i="12"/>
  <c r="M120" i="12" s="1"/>
  <c r="I120" i="12"/>
  <c r="K120" i="12"/>
  <c r="O120" i="12"/>
  <c r="Q120" i="12"/>
  <c r="U120" i="12"/>
  <c r="G121" i="12"/>
  <c r="M121" i="12" s="1"/>
  <c r="I121" i="12"/>
  <c r="K121" i="12"/>
  <c r="O121" i="12"/>
  <c r="Q121" i="12"/>
  <c r="U121" i="12"/>
  <c r="G122" i="12"/>
  <c r="I122" i="12"/>
  <c r="K122" i="12"/>
  <c r="M122" i="12"/>
  <c r="O122" i="12"/>
  <c r="Q122" i="12"/>
  <c r="U122" i="12"/>
  <c r="G123" i="12"/>
  <c r="M123" i="12" s="1"/>
  <c r="I123" i="12"/>
  <c r="K123" i="12"/>
  <c r="O123" i="12"/>
  <c r="Q123" i="12"/>
  <c r="U123" i="12"/>
  <c r="G125" i="12"/>
  <c r="M125" i="12" s="1"/>
  <c r="I125" i="12"/>
  <c r="K125" i="12"/>
  <c r="O125" i="12"/>
  <c r="Q125" i="12"/>
  <c r="U125" i="12"/>
  <c r="G126" i="12"/>
  <c r="I126" i="12"/>
  <c r="K126" i="12"/>
  <c r="M126" i="12"/>
  <c r="O126" i="12"/>
  <c r="Q126" i="12"/>
  <c r="U126" i="12"/>
  <c r="G127" i="12"/>
  <c r="I127" i="12"/>
  <c r="K127" i="12"/>
  <c r="O127" i="12"/>
  <c r="Q127" i="12"/>
  <c r="U127" i="12"/>
  <c r="G128" i="12"/>
  <c r="M128" i="12" s="1"/>
  <c r="I128" i="12"/>
  <c r="K128" i="12"/>
  <c r="O128" i="12"/>
  <c r="Q128" i="12"/>
  <c r="U128" i="12"/>
  <c r="G129" i="12"/>
  <c r="M129" i="12" s="1"/>
  <c r="I129" i="12"/>
  <c r="K129" i="12"/>
  <c r="O129" i="12"/>
  <c r="Q129" i="12"/>
  <c r="U129" i="12"/>
  <c r="G130" i="12"/>
  <c r="I130" i="12"/>
  <c r="K130" i="12"/>
  <c r="M130" i="12"/>
  <c r="O130" i="12"/>
  <c r="Q130" i="12"/>
  <c r="U130" i="12"/>
  <c r="G131" i="12"/>
  <c r="M131" i="12" s="1"/>
  <c r="I131" i="12"/>
  <c r="K131" i="12"/>
  <c r="O131" i="12"/>
  <c r="Q131" i="12"/>
  <c r="U131" i="12"/>
  <c r="G133" i="12"/>
  <c r="M133" i="12" s="1"/>
  <c r="I133" i="12"/>
  <c r="K133" i="12"/>
  <c r="O133" i="12"/>
  <c r="Q133" i="12"/>
  <c r="U133" i="12"/>
  <c r="G134" i="12"/>
  <c r="I134" i="12"/>
  <c r="K134" i="12"/>
  <c r="M134" i="12"/>
  <c r="O134" i="12"/>
  <c r="Q134" i="12"/>
  <c r="U134" i="12"/>
  <c r="G135" i="12"/>
  <c r="I135" i="12"/>
  <c r="K135" i="12"/>
  <c r="O135" i="12"/>
  <c r="Q135" i="12"/>
  <c r="U135" i="12"/>
  <c r="G136" i="12"/>
  <c r="M136" i="12" s="1"/>
  <c r="I136" i="12"/>
  <c r="K136" i="12"/>
  <c r="O136" i="12"/>
  <c r="Q136" i="12"/>
  <c r="U136" i="12"/>
  <c r="G137" i="12"/>
  <c r="M137" i="12" s="1"/>
  <c r="I137" i="12"/>
  <c r="K137" i="12"/>
  <c r="O137" i="12"/>
  <c r="Q137" i="12"/>
  <c r="U137" i="12"/>
  <c r="G138" i="12"/>
  <c r="I138" i="12"/>
  <c r="K138" i="12"/>
  <c r="M138" i="12"/>
  <c r="O138" i="12"/>
  <c r="Q138" i="12"/>
  <c r="U138" i="12"/>
  <c r="G140" i="12"/>
  <c r="M140" i="12" s="1"/>
  <c r="I140" i="12"/>
  <c r="K140" i="12"/>
  <c r="O140" i="12"/>
  <c r="Q140" i="12"/>
  <c r="U140" i="12"/>
  <c r="G141" i="12"/>
  <c r="M141" i="12" s="1"/>
  <c r="I141" i="12"/>
  <c r="K141" i="12"/>
  <c r="O141" i="12"/>
  <c r="Q141" i="12"/>
  <c r="U141" i="12"/>
  <c r="G142" i="12"/>
  <c r="I142" i="12"/>
  <c r="K142" i="12"/>
  <c r="M142" i="12"/>
  <c r="O142" i="12"/>
  <c r="Q142" i="12"/>
  <c r="U142" i="12"/>
  <c r="G143" i="12"/>
  <c r="M143" i="12" s="1"/>
  <c r="I143" i="12"/>
  <c r="K143" i="12"/>
  <c r="O143" i="12"/>
  <c r="Q143" i="12"/>
  <c r="U143" i="12"/>
  <c r="I20" i="1"/>
  <c r="I19" i="1"/>
  <c r="G27" i="1"/>
  <c r="J28" i="1"/>
  <c r="J26" i="1"/>
  <c r="G38" i="1"/>
  <c r="F38" i="1"/>
  <c r="J23" i="1"/>
  <c r="J24" i="1"/>
  <c r="J25" i="1"/>
  <c r="J27" i="1"/>
  <c r="E24" i="1"/>
  <c r="E26" i="1"/>
  <c r="AD145" i="12" l="1"/>
  <c r="G39" i="1" s="1"/>
  <c r="G40" i="1" s="1"/>
  <c r="G25" i="1" s="1"/>
  <c r="G26" i="1" s="1"/>
  <c r="U78" i="12"/>
  <c r="F40" i="1"/>
  <c r="G23" i="1" s="1"/>
  <c r="I139" i="12"/>
  <c r="O124" i="12"/>
  <c r="G56" i="12"/>
  <c r="I54" i="1" s="1"/>
  <c r="Q31" i="12"/>
  <c r="U8" i="12"/>
  <c r="I8" i="12"/>
  <c r="K139" i="12"/>
  <c r="Q139" i="12"/>
  <c r="Q132" i="12"/>
  <c r="Q124" i="12"/>
  <c r="U115" i="12"/>
  <c r="I115" i="12"/>
  <c r="O103" i="12"/>
  <c r="O95" i="12"/>
  <c r="O87" i="12"/>
  <c r="I78" i="12"/>
  <c r="I56" i="12"/>
  <c r="O56" i="12"/>
  <c r="O48" i="12"/>
  <c r="G44" i="12"/>
  <c r="I51" i="1" s="1"/>
  <c r="U44" i="12"/>
  <c r="O31" i="12"/>
  <c r="U23" i="12"/>
  <c r="I23" i="12"/>
  <c r="U19" i="12"/>
  <c r="I19" i="12"/>
  <c r="M11" i="12"/>
  <c r="Q8" i="12"/>
  <c r="I132" i="12"/>
  <c r="I124" i="12"/>
  <c r="U87" i="12"/>
  <c r="K78" i="12"/>
  <c r="U56" i="12"/>
  <c r="K23" i="12"/>
  <c r="U139" i="12"/>
  <c r="G139" i="12"/>
  <c r="I63" i="1" s="1"/>
  <c r="I18" i="1" s="1"/>
  <c r="K132" i="12"/>
  <c r="K124" i="12"/>
  <c r="K115" i="12"/>
  <c r="Q115" i="12"/>
  <c r="I103" i="12"/>
  <c r="U95" i="12"/>
  <c r="I95" i="12"/>
  <c r="I87" i="12"/>
  <c r="Q78" i="12"/>
  <c r="Q56" i="12"/>
  <c r="K52" i="12"/>
  <c r="O44" i="12"/>
  <c r="K31" i="12"/>
  <c r="Q23" i="12"/>
  <c r="Q19" i="12"/>
  <c r="M19" i="12"/>
  <c r="O8" i="12"/>
  <c r="O132" i="12"/>
  <c r="O115" i="12"/>
  <c r="U103" i="12"/>
  <c r="O139" i="12"/>
  <c r="G132" i="12"/>
  <c r="I62" i="1" s="1"/>
  <c r="U132" i="12"/>
  <c r="G124" i="12"/>
  <c r="I61" i="1" s="1"/>
  <c r="U124" i="12"/>
  <c r="K103" i="12"/>
  <c r="Q103" i="12"/>
  <c r="K95" i="12"/>
  <c r="Q95" i="12"/>
  <c r="K87" i="12"/>
  <c r="Q87" i="12"/>
  <c r="O78" i="12"/>
  <c r="K56" i="12"/>
  <c r="G52" i="12"/>
  <c r="I53" i="1" s="1"/>
  <c r="U52" i="12"/>
  <c r="K48" i="12"/>
  <c r="U31" i="12"/>
  <c r="I31" i="12"/>
  <c r="O23" i="12"/>
  <c r="K8" i="12"/>
  <c r="M139" i="12"/>
  <c r="M115" i="12"/>
  <c r="M78" i="12"/>
  <c r="M23" i="12"/>
  <c r="M103" i="12"/>
  <c r="M95" i="12"/>
  <c r="M87" i="12"/>
  <c r="M31" i="12"/>
  <c r="M8" i="12"/>
  <c r="G78" i="12"/>
  <c r="I55" i="1" s="1"/>
  <c r="G115" i="12"/>
  <c r="I60" i="1" s="1"/>
  <c r="G103" i="12"/>
  <c r="I59" i="1" s="1"/>
  <c r="G95" i="12"/>
  <c r="I58" i="1" s="1"/>
  <c r="I17" i="1" s="1"/>
  <c r="G87" i="12"/>
  <c r="I57" i="1" s="1"/>
  <c r="G31" i="12"/>
  <c r="I50" i="1" s="1"/>
  <c r="G23" i="12"/>
  <c r="I49" i="1" s="1"/>
  <c r="M135" i="12"/>
  <c r="M132" i="12" s="1"/>
  <c r="M127" i="12"/>
  <c r="M124" i="12" s="1"/>
  <c r="M59" i="12"/>
  <c r="M56" i="12" s="1"/>
  <c r="M55" i="12"/>
  <c r="M52" i="12" s="1"/>
  <c r="M51" i="12"/>
  <c r="M48" i="12" s="1"/>
  <c r="M47" i="12"/>
  <c r="M44" i="12" s="1"/>
  <c r="H39" i="1" l="1"/>
  <c r="H40" i="1" s="1"/>
  <c r="G28" i="1"/>
  <c r="I64" i="1"/>
  <c r="I16" i="1"/>
  <c r="I21" i="1" s="1"/>
  <c r="G145" i="12"/>
  <c r="G24" i="1"/>
  <c r="G29" i="1" s="1"/>
  <c r="I39" i="1" l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<sst xmlns="http://schemas.openxmlformats.org/spreadsheetml/2006/main" count="1195" uniqueCount="324">
  <si>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</si>
  <si>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</si>
  <si>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</si>
  <si>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</si>
  <si>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</si>
  <si>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</si>
  <si>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</si>
  <si>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</si>
  <si>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</si>
  <si>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</si>
  <si>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</si>
  <si>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</si>
  <si>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</si>
  <si>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</si>
  <si>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</si>
  <si>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</si>
  <si>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</si>
  <si>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</si>
  <si>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</si>
  <si>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</si>
  <si>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</si>
  <si>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</si>
  <si>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</si>
  <si>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</si>
  <si>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</si>
  <si>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</si>
  <si>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</si>
  <si>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</si>
  <si>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</si>
  <si>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</si>
  <si>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</si>
  <si>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</si>
  <si>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</si>
  <si>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</si>
  <si>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</si>
  <si>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</si>
  <si>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</si>
  <si>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</si>
  <si>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</si>
  <si>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</si>
  <si>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</si>
  <si>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</si>
  <si>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</si>
  <si>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</si>
  <si>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</si>
  <si>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 xml:space="preserve">19014 - U2 Rekonstrukce sociálů a 2. NP ÚV Hamr </t>
  </si>
  <si>
    <t>Vodovod Hamr</t>
  </si>
  <si>
    <t>Palackého nám. 46, Třeboň II</t>
  </si>
  <si>
    <t>Třeboň</t>
  </si>
  <si>
    <t>37901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</si>
  <si>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</si>
  <si>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</si>
  <si>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</si>
  <si>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</si>
  <si>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</si>
  <si>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</si>
  <si>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</si>
  <si>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</si>
  <si>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</si>
  <si>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</si>
  <si>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</si>
  <si>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</si>
  <si>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</si>
  <si>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</si>
  <si>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</si>
  <si>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</si>
  <si>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</si>
  <si>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</si>
  <si>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</si>
  <si>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</si>
  <si>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</si>
  <si>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</si>
  <si>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</si>
  <si>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</si>
  <si>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</si>
  <si>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</si>
  <si>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</si>
  <si>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766</t>
  </si>
  <si>
    <t>Konstrukce truhlářské</t>
  </si>
  <si>
    <t>771</t>
  </si>
  <si>
    <t>Podlahy z dlaždic a obklady</t>
  </si>
  <si>
    <t>776</t>
  </si>
  <si>
    <t>Podlahy povlakové 2.NP</t>
  </si>
  <si>
    <t>781</t>
  </si>
  <si>
    <t>Obklady keramické</t>
  </si>
  <si>
    <t>784</t>
  </si>
  <si>
    <t>Malby</t>
  </si>
  <si>
    <t>M21</t>
  </si>
  <si>
    <t>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</si>
  <si>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</si>
  <si>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</si>
  <si>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</si>
  <si>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</si>
  <si>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</si>
  <si>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</si>
  <si>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</si>
  <si>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</si>
  <si>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</si>
  <si>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</si>
  <si>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</si>
  <si>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</si>
  <si>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</si>
  <si>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</si>
  <si>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</si>
  <si>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</si>
  <si>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</si>
  <si>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</si>
  <si>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</si>
  <si>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</si>
  <si>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</si>
  <si>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</si>
  <si>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</si>
  <si>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</si>
  <si>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</si>
  <si>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</si>
  <si>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</si>
  <si>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</si>
  <si>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</si>
  <si>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342255024R00</t>
  </si>
  <si>
    <t>Příčky z desek Ytong tl. 10 cm, 1.NP</t>
  </si>
  <si>
    <t>m2</t>
  </si>
  <si>
    <t>POL1_0</t>
  </si>
  <si>
    <t>317145310R00</t>
  </si>
  <si>
    <t>Překlad pórobet. plochý PSF III/750  100x124x1150</t>
  </si>
  <si>
    <t>kus</t>
  </si>
  <si>
    <t>342255022R00</t>
  </si>
  <si>
    <t>Příčky z desek Ytong tl. 7,5 cm, sociály 2.NP</t>
  </si>
  <si>
    <t>Příčky z desek Ytong tl. 10 cm, sociály 2.NP</t>
  </si>
  <si>
    <t>Překlad pórobet. plochý PSF III/750  100x124x1150, sociály 2.NP</t>
  </si>
  <si>
    <t>346275113R00</t>
  </si>
  <si>
    <t>Dozdívky z desek Ytong tl. 100 mm, 2.NP</t>
  </si>
  <si>
    <t>317944311RT3</t>
  </si>
  <si>
    <t>Válcované nosníky do č.12 do připravených otvorů, včetně dodávky profilu I č.12</t>
  </si>
  <si>
    <t>t</t>
  </si>
  <si>
    <t>317944313RT3</t>
  </si>
  <si>
    <t>Válcované nosníky č.14-22 do připravených otvorů, včetně dodávky profilu  I č.16</t>
  </si>
  <si>
    <t>346244381R00</t>
  </si>
  <si>
    <t>Plentování ocelových nosníků výšky do 20 cm</t>
  </si>
  <si>
    <t>340239212R00</t>
  </si>
  <si>
    <t>Zazdívka otvorů pl.4 m2,cihlami tl.zdi nad 10 cm, nadezdívka nad I profily kuchyně</t>
  </si>
  <si>
    <t>416061111R00</t>
  </si>
  <si>
    <t>Montáž minerálního podhledu s vyjímatelnými panely</t>
  </si>
  <si>
    <t>Kazety Rockfon Sofit 600x600x15 mm, hrana rovná</t>
  </si>
  <si>
    <t>998011001R00</t>
  </si>
  <si>
    <t>Přesun hmot pro kce suché výstavby</t>
  </si>
  <si>
    <t>602011118RT5</t>
  </si>
  <si>
    <t>Omítka jádrová vápenná Cemix 102, ručně, tloušťka vrstvy 20 mm, obklady 1.NP</t>
  </si>
  <si>
    <t>Omítka jádrová vápenná Cemix 102, ručně, tloušťka vrstvy 20 mm, obklady 2.NP</t>
  </si>
  <si>
    <t>Omítka jádrová vápenná Cemix 102, ručně, tloušťka vrstvy 20 mm, obklady kuchyně</t>
  </si>
  <si>
    <t>602016195R00</t>
  </si>
  <si>
    <t>Penetrace hloubková stěn 1.NP</t>
  </si>
  <si>
    <t>Penetrace hloubková stěn kuchyně</t>
  </si>
  <si>
    <t>Penetrace hloubková stěn 2 .NP</t>
  </si>
  <si>
    <t>Penetrace hloubková stěn sociály 2.NP</t>
  </si>
  <si>
    <t>612481211RT2</t>
  </si>
  <si>
    <t>Montáž výztužné sítě(perlinky)do stěrky-vnit.stěny, včetně výztužné sítě a stěrkového tmelu Baumit</t>
  </si>
  <si>
    <t>612471411R00</t>
  </si>
  <si>
    <t>Úprava vnitřních stěn aktivovaným štukem</t>
  </si>
  <si>
    <t>612421637R00</t>
  </si>
  <si>
    <t>Omítka vnitřní zdiva, MVC, kuchyně, nad nosníky</t>
  </si>
  <si>
    <t>Úprava vnitřních stěn aktivovaným štukem, kuchyně</t>
  </si>
  <si>
    <t>Montáž výztužné sítě(perlinky)do stěrky-vnit.stěny, včetně výztužné sítě a stěrkového tmelu 2.NP</t>
  </si>
  <si>
    <t>Úprava vnitřních stěn aktivovaným štukem, 2.NP</t>
  </si>
  <si>
    <t>Montáž výztužné sítě(perlinky)do stěrky-vnit.stěny, včetně výztužné sítě a stěrkového tm. sociály 2.NP</t>
  </si>
  <si>
    <t>Úprava vnitřních stěn aktivovaným štukem, sociály 2.NP</t>
  </si>
  <si>
    <t>612425931R00</t>
  </si>
  <si>
    <t xml:space="preserve">Omítka vápenná vnitřního ostění - štuková, okno kuchyně </t>
  </si>
  <si>
    <t>629451112R00</t>
  </si>
  <si>
    <t>Vyrovnávací vrstva MC šířky do 30 cm</t>
  </si>
  <si>
    <t>m</t>
  </si>
  <si>
    <t>631312611R00</t>
  </si>
  <si>
    <t>Mazanina betonová tl. 5 - 8 cm C 16/20</t>
  </si>
  <si>
    <t>Mazanina betonová tl. 5 - 8 cm C 16/20, kuchyně</t>
  </si>
  <si>
    <t>Mazanina betonová tl. 5 - 8 cm C 16/20, sociály 2.NP</t>
  </si>
  <si>
    <t>642942111RT4</t>
  </si>
  <si>
    <t>Osazení zárubní dveřních ocelových, pl. do 2,5 m2, včetně dodávky zárubně  80 x 197 x 11 cm, 1.NP</t>
  </si>
  <si>
    <t>Osazení zárubní dveřních ocelových, pl. do 2,5 m2, včetně dodávky zárubně  80 x 197 x 11 cm, 2.NP</t>
  </si>
  <si>
    <t>Osazení zárubní dveřních ocelových, pl. do 2,5 m2, včetně dodávky zárubně  80x197x11 cm, sociály 2.NP</t>
  </si>
  <si>
    <t>941955002R00</t>
  </si>
  <si>
    <t>Lešení lehké pomocné, výška podlahy do 1,9 m, 2.NP</t>
  </si>
  <si>
    <t>Lešení lehké pomocné, výška podlahy do 1,9 m, schodiště</t>
  </si>
  <si>
    <t>Lešení lehké pomocné, výška podlahy do 1,9 m, 1.NP</t>
  </si>
  <si>
    <t>968061112R00</t>
  </si>
  <si>
    <t>Vyvěšení dřevěných křídel pl. do 1,5 m2, 1.NP</t>
  </si>
  <si>
    <t>968072455R00</t>
  </si>
  <si>
    <t>Vybourání kovových dveřních zárubní pl. do 2 m2, 1.NP</t>
  </si>
  <si>
    <t>Vyvěšení dřevěných křídel pl. do 1,5 m2, 2.NP</t>
  </si>
  <si>
    <t>Vybourání kovových dveřních zárubní pl. do 2 m2, 2.NP</t>
  </si>
  <si>
    <t>962032231R00</t>
  </si>
  <si>
    <t>Bourání zdiva z cihel pálených na MVC, wc+koup. 1 a 2..NP</t>
  </si>
  <si>
    <t>m3</t>
  </si>
  <si>
    <t>Bourání zdiva z cihel pálených na MVC, kuchyně - otvory</t>
  </si>
  <si>
    <t>965081713RT1</t>
  </si>
  <si>
    <t>Bourání dlažeb keramických a podkl. bet., nad 1 m2, ručně, tl. do 5 cm 1 a 2.NP koupelna +WC</t>
  </si>
  <si>
    <t>Bourání zdiva z cihel pálených na MVC, 2. NP</t>
  </si>
  <si>
    <t>962081141R00</t>
  </si>
  <si>
    <t>Bourání příček ze skleněných tvárnic tl. 15 cm</t>
  </si>
  <si>
    <t>965042131RT1</t>
  </si>
  <si>
    <t>Bourání podlahy  tl. 5 cm, pl. 4 m2, ručně, kuchně 2. NP</t>
  </si>
  <si>
    <t>963010001R00</t>
  </si>
  <si>
    <t>Podchycení stropů pro zřízení otvorů</t>
  </si>
  <si>
    <t>978059531R00</t>
  </si>
  <si>
    <t>Odsekání vnitřních obkladů stěn nad 2 m2</t>
  </si>
  <si>
    <t>973031325R00</t>
  </si>
  <si>
    <t>Vysekání kapes zeď cihel. MVC, pl. 0,1m2, hl. 30cm, pro uložení oc. profilů</t>
  </si>
  <si>
    <t>971035541R00</t>
  </si>
  <si>
    <t>Vybourání otv. zeď cihel. pl. 1 m2, tl. 30 cm, MC, v komínu</t>
  </si>
  <si>
    <t>974049285R00</t>
  </si>
  <si>
    <t>Vysekání rýh betonová podlaha 30x20 cm, pro ZTI, 1. a 2. NP</t>
  </si>
  <si>
    <t>971038340R00</t>
  </si>
  <si>
    <t>Vybourání otvorů beton, tl. 30 cm, prostup stropy</t>
  </si>
  <si>
    <t>971038341R00</t>
  </si>
  <si>
    <t>Vybourání otvorů beton, tl. 30 cm, sklep</t>
  </si>
  <si>
    <t>971038346R00</t>
  </si>
  <si>
    <t>Vybourání otvorů cihly, tl. 30 cm, pro odvětrání</t>
  </si>
  <si>
    <t>971038441R00</t>
  </si>
  <si>
    <t>Vybourání otvorů cihly duté pl. 0,25 m2, tl. 30 cm</t>
  </si>
  <si>
    <t>974031167R00</t>
  </si>
  <si>
    <t>Vysekání rýh ve zdi cihelné 15 x 30 cm</t>
  </si>
  <si>
    <t>976070002R00</t>
  </si>
  <si>
    <t>Vybourání stávajicích rozvodů, ZTI a EI</t>
  </si>
  <si>
    <t>979011211R00</t>
  </si>
  <si>
    <t>Svislá doprava suti a vybour. hmot za zvýšené 1.NP, nošením</t>
  </si>
  <si>
    <t>979011219R00</t>
  </si>
  <si>
    <t>Přípl.k svislé dopr.suti za každé další NP nošením, (2.NP) 1x</t>
  </si>
  <si>
    <t>979081111R00</t>
  </si>
  <si>
    <t>Odvoz suti a vybour. hmot na skládku do 1 km</t>
  </si>
  <si>
    <t>979081121R00</t>
  </si>
  <si>
    <t>Příplatek k odvozu za každý další 1 km, 30x</t>
  </si>
  <si>
    <t>979082111R00</t>
  </si>
  <si>
    <t>Vnitrostaveništní doprava suti do 10 m</t>
  </si>
  <si>
    <t>979082121R00</t>
  </si>
  <si>
    <t>Příplatek k vnitrost. dopravě suti za dalších 5 m, 2x</t>
  </si>
  <si>
    <t>998011002R00</t>
  </si>
  <si>
    <t>Přesun hmot pro budovy zděné výšky do 12 m</t>
  </si>
  <si>
    <t>711212000R00</t>
  </si>
  <si>
    <t>Penetrace podkladu pod hydroizolační nátěr,vč.dod.</t>
  </si>
  <si>
    <t>Penetrace podkladu pod hydroizolační nátěr,vč.dod., kuchyně</t>
  </si>
  <si>
    <t>Penetrace podkladu pod hydroizolační nátěr,vč.dod., sociály 2.NP</t>
  </si>
  <si>
    <t>711212002RT2</t>
  </si>
  <si>
    <t>Hydroizolační povlak - nátěr nebo stěrka, Aquafin 2K (fa Schömburg),proti tlak.vodě,tl.2,5mm</t>
  </si>
  <si>
    <t>Hydroizolační povlak - nátěr nebo stěrka, Aquafin 2K (fa Schömburg), kuchyně</t>
  </si>
  <si>
    <t>Hydroizolační povlak - nátěr nebo stěrka, Aquafin 2K (fa Schömburg), sociály 2.NP</t>
  </si>
  <si>
    <t>998711102R00</t>
  </si>
  <si>
    <t>Přesun hmot pro izolace proti vodě, výšky do 12 m</t>
  </si>
  <si>
    <t>766622235R00</t>
  </si>
  <si>
    <t>Okna komplet.otvíravá do rámů, 2kříd.nad 2,10 m2</t>
  </si>
  <si>
    <t>Montáž okna komplet.otvíravá do rámů</t>
  </si>
  <si>
    <t>766661112R00</t>
  </si>
  <si>
    <t>Montáž dveří do zárubně,otevíravých 1kř.do 0,8 m, bílé, vč. dodávky</t>
  </si>
  <si>
    <t>Montáž dveří do zárubně,otevíravých 1kř.do 0,8 m, bílé vč. dodávky,2.NP</t>
  </si>
  <si>
    <t>Montáž dveří do zárubně,otevíravých 1kř.do 0,8 m, bílé, vč. dodávky, sociály 2.NP</t>
  </si>
  <si>
    <t>766711001R00</t>
  </si>
  <si>
    <t>M+D parapety ( lamino ), kuchyně</t>
  </si>
  <si>
    <t>998766102R00</t>
  </si>
  <si>
    <t>Přesun hmot pro truhlářské konstr., výšky do 12 m</t>
  </si>
  <si>
    <t>771571107R00</t>
  </si>
  <si>
    <t>Montáž podlah keram.,režné hladké, do MC, 20x20 cm</t>
  </si>
  <si>
    <t>771571100R00</t>
  </si>
  <si>
    <t>Dodávka keramické dlažby dle výběru investora</t>
  </si>
  <si>
    <t>771411014R00</t>
  </si>
  <si>
    <t>Obklad soklíků pórov.rovných do MC,20x10,H 10 cm, 1. NP</t>
  </si>
  <si>
    <t>Dodávka soklíků pórov.rovných do MC,20x10,H 10 cm, 1.NP, dle výběru investora</t>
  </si>
  <si>
    <t>Montáž podlah keram.,režné hladké, do MC, 20x20 cm, 2.NP kuchyně</t>
  </si>
  <si>
    <t>Dodávka keramické dlažby dle výběru investora, 2.NP kuchyně</t>
  </si>
  <si>
    <t>Obklad soklíků pórov.rovných do MC,20x10,H 10 cm, kuchyně</t>
  </si>
  <si>
    <t>Dodávka soklíků pórov.rovných do MC,20x10,H 10 cm, kuchyně, dle výběru investora</t>
  </si>
  <si>
    <t>Montáž podlah keram.,režné hladké, do MC, 20x20 cm, sociály 2.NP</t>
  </si>
  <si>
    <t>Dodávka keramické dlažby dle výběru investora, sociály 2.NP</t>
  </si>
  <si>
    <t>998771102R00</t>
  </si>
  <si>
    <t>Přesun hmot pro podlahy z dlaždic, výšky do 12 m</t>
  </si>
  <si>
    <t>776101115R00</t>
  </si>
  <si>
    <t>Vyrovnání podkladů samonivelační hmotou</t>
  </si>
  <si>
    <t>776101121R00</t>
  </si>
  <si>
    <t>Provedení penetrace podkladu pod.povlak.podlahy</t>
  </si>
  <si>
    <t>776101101R00</t>
  </si>
  <si>
    <t>Vysávání podlah prům.vysavačem pod povlak.podlahy</t>
  </si>
  <si>
    <t>776521200R00</t>
  </si>
  <si>
    <t>Lepení povlakových podlah z dílců PVC</t>
  </si>
  <si>
    <t>Dodávka povlakových podlah z dílců PVC, dle výběru investora</t>
  </si>
  <si>
    <t>776411000RT1</t>
  </si>
  <si>
    <t>Lepení podlahových soklíků pryžových, pouze lepení - soklík ve specifikaci</t>
  </si>
  <si>
    <t>28416080.AR</t>
  </si>
  <si>
    <t>Lišta soklová S60 flex life Top výška 60 mm, dl. 250 mm</t>
  </si>
  <si>
    <t>POL3_0</t>
  </si>
  <si>
    <t>998776102R00</t>
  </si>
  <si>
    <t>Přesun hmot pro podlahy povlakové, výšky do 12 m</t>
  </si>
  <si>
    <t>781411014R00</t>
  </si>
  <si>
    <t>Montáž obkladů stěn, porovin. do MC, 20x10 cm, 1.NP (v=2m)</t>
  </si>
  <si>
    <t>781411011R00</t>
  </si>
  <si>
    <t>Dodávka obkladů stěn, porovin. do MC, 1.NP (v=2m), dle výběru investora</t>
  </si>
  <si>
    <t>Montáž obkladů stěn, porovin. do MC, 20x10 cm, kuch. ( v=1,6 m)</t>
  </si>
  <si>
    <t>Dodávka obkladů stěn, porovin. do MC, dle výběru investora kuchyně</t>
  </si>
  <si>
    <t>Montáž obkladů stěn, porovin. do MC, 20x10 cm, sociály 2.NP</t>
  </si>
  <si>
    <t>Dodávka obkladů stěn, porovin. do MC, dle výběru investora,sociály 2.NP</t>
  </si>
  <si>
    <t>998781102R00</t>
  </si>
  <si>
    <t>Přesun hmot pro obklady keramické, výšky do 12 m</t>
  </si>
  <si>
    <t>784402801R00</t>
  </si>
  <si>
    <t>Odstranění malby oškrábáním v místnosti H do 3,8 m, 1.NP</t>
  </si>
  <si>
    <t>784191301R00</t>
  </si>
  <si>
    <t>Penetrace podkladu protiplísňová Primalex 1x, koupelna 1. a 2.NP, v=1 m, pod  oknem</t>
  </si>
  <si>
    <t>784111101R00</t>
  </si>
  <si>
    <t>Penetrace podkladu nátěrem, 1.NP</t>
  </si>
  <si>
    <t>784122112R00</t>
  </si>
  <si>
    <t>Malba vápenná JUB, Bio, bílá, bez penetrace, 2 x, 1. NP</t>
  </si>
  <si>
    <t>Odstranění malby oškrábáním v místnosti H do 3,8 m, 2. NP</t>
  </si>
  <si>
    <t>Malba vápenná JUB, Bio, bílá, bez penetrace, 2 x, 2. NP</t>
  </si>
  <si>
    <t>M21-1</t>
  </si>
  <si>
    <t>Elektrorinstalace - viz položkový rozpočet</t>
  </si>
  <si>
    <t>soub</t>
  </si>
  <si>
    <t>M21-2</t>
  </si>
  <si>
    <t>Zdravotně technické instalace, viz položkový rozpočet</t>
  </si>
  <si>
    <t>721290001R00</t>
  </si>
  <si>
    <t>Stavební výpomoce pro ZTI</t>
  </si>
  <si>
    <t>721290002R00</t>
  </si>
  <si>
    <t>Stavební výpomoce pro EI</t>
  </si>
  <si>
    <t/>
  </si>
  <si>
    <t>SUM</t>
  </si>
  <si>
    <t>POPUZIV</t>
  </si>
  <si>
    <t>END</t>
  </si>
  <si>
    <t xml:space="preserve">1. NP Rekonstrukce sociálů a 2. NP ÚV Hamr </t>
  </si>
  <si>
    <t>Hamr parc. č. 160/1, k.ú. Hamr</t>
  </si>
  <si>
    <t>608 18 361</t>
  </si>
  <si>
    <t>CZ60818361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</si>
</sst>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 indent="1"/>
    </xf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" fontId="3" fillId="5" borderId="39" xfId="0" applyNumberFormat="1" applyFont="1" applyFill="1" applyBorder="1" applyAlignment="1"/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" fontId="13" fillId="6" borderId="15" xfId="0" applyNumberFormat="1" applyFont="1" applyFill="1" applyBorder="1" applyAlignment="1">
      <alignment horizontal="right" vertical="center" indent="1"/>
    </xf>
    <xf numFmtId="4" fontId="13" fillId="6" borderId="22" xfId="0" applyNumberFormat="1" applyFont="1" applyFill="1" applyBorder="1" applyAlignment="1">
      <alignment horizontal="right" vertical="center" indent="1"/>
    </xf>
    <xf numFmtId="164" fontId="16" fillId="6" borderId="49" xfId="0" applyNumberFormat="1" applyFont="1" applyFill="1" applyBorder="1" applyAlignment="1">
      <alignment vertical="top" shrinkToFit="1"/>
    </xf>
    <xf numFmtId="164" fontId="16" fillId="6" borderId="33" xfId="0" applyNumberFormat="1" applyFont="1" applyFill="1" applyBorder="1" applyAlignment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F16" sqref="F16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62" zoomScaleNormal="100" zoomScaleSheetLayoutView="75" workbookViewId="0">
      <selection activeCell="N6" sqref="N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00" t="s">
        <v>42</v>
      </c>
      <c r="C1" s="201"/>
      <c r="D1" s="201"/>
      <c r="E1" s="201"/>
      <c r="F1" s="201"/>
      <c r="G1" s="201"/>
      <c r="H1" s="201"/>
      <c r="I1" s="201"/>
      <c r="J1" s="202"/>
    </row>
    <row r="2" spans="1:15" ht="23.25" customHeight="1" x14ac:dyDescent="0.2">
      <c r="A2" s="4"/>
      <c r="B2" s="81" t="s">
        <v>40</v>
      </c>
      <c r="C2" s="82"/>
      <c r="D2" s="226" t="s">
        <v>320</v>
      </c>
      <c r="E2" s="227"/>
      <c r="F2" s="227"/>
      <c r="G2" s="227"/>
      <c r="H2" s="227"/>
      <c r="I2" s="227"/>
      <c r="J2" s="228"/>
      <c r="O2" s="2"/>
    </row>
    <row r="3" spans="1:15" ht="23.25" customHeight="1" x14ac:dyDescent="0.2">
      <c r="A3" s="4"/>
      <c r="B3" s="83" t="s">
        <v>44</v>
      </c>
      <c r="C3" s="84"/>
      <c r="D3" s="219" t="s">
        <v>321</v>
      </c>
      <c r="E3" s="220"/>
      <c r="F3" s="220"/>
      <c r="G3" s="220"/>
      <c r="H3" s="220"/>
      <c r="I3" s="220"/>
      <c r="J3" s="221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46</v>
      </c>
      <c r="E5" s="26"/>
      <c r="F5" s="26"/>
      <c r="G5" s="26"/>
      <c r="H5" s="28" t="s">
        <v>33</v>
      </c>
      <c r="I5" s="91" t="s">
        <v>322</v>
      </c>
      <c r="J5" s="11"/>
    </row>
    <row r="6" spans="1:15" ht="15.75" customHeight="1" x14ac:dyDescent="0.2">
      <c r="A6" s="4"/>
      <c r="B6" s="41"/>
      <c r="C6" s="26"/>
      <c r="D6" s="91" t="s">
        <v>47</v>
      </c>
      <c r="E6" s="26"/>
      <c r="F6" s="26"/>
      <c r="G6" s="26"/>
      <c r="H6" s="28" t="s">
        <v>34</v>
      </c>
      <c r="I6" s="91" t="s">
        <v>323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30"/>
      <c r="E11" s="230"/>
      <c r="F11" s="230"/>
      <c r="G11" s="230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17"/>
      <c r="E12" s="217"/>
      <c r="F12" s="217"/>
      <c r="G12" s="217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18"/>
      <c r="E13" s="218"/>
      <c r="F13" s="218"/>
      <c r="G13" s="218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9"/>
      <c r="F15" s="229"/>
      <c r="G15" s="214"/>
      <c r="H15" s="214"/>
      <c r="I15" s="214" t="s">
        <v>28</v>
      </c>
      <c r="J15" s="215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09"/>
      <c r="F16" s="216"/>
      <c r="G16" s="209"/>
      <c r="H16" s="216"/>
      <c r="I16" s="209">
        <f>SUMIF(F47:F63,A16,I47:I63)+SUMIF(F47:F63,"PSU",I47:I63)</f>
        <v>0</v>
      </c>
      <c r="J16" s="210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09"/>
      <c r="F17" s="216"/>
      <c r="G17" s="209"/>
      <c r="H17" s="216"/>
      <c r="I17" s="209">
        <f>SUMIF(F47:F63,A17,I47:I63)</f>
        <v>0</v>
      </c>
      <c r="J17" s="210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09"/>
      <c r="F18" s="216"/>
      <c r="G18" s="209"/>
      <c r="H18" s="216"/>
      <c r="I18" s="209">
        <f>SUMIF(F47:F63,A18,I47:I63)</f>
        <v>0</v>
      </c>
      <c r="J18" s="210"/>
    </row>
    <row r="19" spans="1:10" ht="23.25" customHeight="1" x14ac:dyDescent="0.2">
      <c r="A19" s="141" t="s">
        <v>89</v>
      </c>
      <c r="B19" s="142" t="s">
        <v>26</v>
      </c>
      <c r="C19" s="58"/>
      <c r="D19" s="59"/>
      <c r="E19" s="272"/>
      <c r="F19" s="273"/>
      <c r="G19" s="272"/>
      <c r="H19" s="273"/>
      <c r="I19" s="209">
        <f>SUMIF(F47:F63,A19,I47:I63)</f>
        <v>0</v>
      </c>
      <c r="J19" s="210"/>
    </row>
    <row r="20" spans="1:10" ht="23.25" customHeight="1" x14ac:dyDescent="0.2">
      <c r="A20" s="141" t="s">
        <v>90</v>
      </c>
      <c r="B20" s="142" t="s">
        <v>27</v>
      </c>
      <c r="C20" s="58"/>
      <c r="D20" s="59"/>
      <c r="E20" s="272"/>
      <c r="F20" s="273"/>
      <c r="G20" s="272"/>
      <c r="H20" s="273"/>
      <c r="I20" s="209">
        <f>SUMIF(F47:F63,A20,I47:I63)</f>
        <v>0</v>
      </c>
      <c r="J20" s="210"/>
    </row>
    <row r="21" spans="1:10" ht="23.25" customHeight="1" x14ac:dyDescent="0.2">
      <c r="A21" s="4"/>
      <c r="B21" s="74" t="s">
        <v>28</v>
      </c>
      <c r="C21" s="75"/>
      <c r="D21" s="76"/>
      <c r="E21" s="211"/>
      <c r="F21" s="212"/>
      <c r="G21" s="211"/>
      <c r="H21" s="212"/>
      <c r="I21" s="211">
        <f>SUM(I16:J20)</f>
        <v>0</v>
      </c>
      <c r="J21" s="222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7">
        <f>ZakladDPHSniVypocet</f>
        <v>0</v>
      </c>
      <c r="H23" s="208"/>
      <c r="I23" s="208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32">
        <f>ZakladDPHSni*SazbaDPH1/100</f>
        <v>0</v>
      </c>
      <c r="H24" s="233"/>
      <c r="I24" s="233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07">
        <f>ZakladDPHZaklVypocet</f>
        <v>0</v>
      </c>
      <c r="H25" s="208"/>
      <c r="I25" s="208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03">
        <f>ZakladDPHZakl*SazbaDPH2/100</f>
        <v>0</v>
      </c>
      <c r="H26" s="204"/>
      <c r="I26" s="204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05">
        <f>0</f>
        <v>0</v>
      </c>
      <c r="H27" s="205"/>
      <c r="I27" s="205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13">
        <f>ZakladDPHSniVypocet+ZakladDPHZaklVypocet</f>
        <v>0</v>
      </c>
      <c r="H28" s="213"/>
      <c r="I28" s="213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06">
        <f>ZakladDPHSni+DPHSni+ZakladDPHZakl+DPHZakl+Zaokrouhleni</f>
        <v>0</v>
      </c>
      <c r="H29" s="206"/>
      <c r="I29" s="206"/>
      <c r="J29" s="119" t="s">
        <v>52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31" t="s">
        <v>2</v>
      </c>
      <c r="E35" s="231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50</v>
      </c>
      <c r="C39" s="234" t="s">
        <v>45</v>
      </c>
      <c r="D39" s="235"/>
      <c r="E39" s="235"/>
      <c r="F39" s="108">
        <f>'Rozpočet Pol'!AC145</f>
        <v>0</v>
      </c>
      <c r="G39" s="109">
        <f>'Rozpočet Pol'!AD145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36" t="s">
        <v>51</v>
      </c>
      <c r="C40" s="237"/>
      <c r="D40" s="237"/>
      <c r="E40" s="238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53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54</v>
      </c>
      <c r="G46" s="129"/>
      <c r="H46" s="129"/>
      <c r="I46" s="239" t="s">
        <v>28</v>
      </c>
      <c r="J46" s="239"/>
    </row>
    <row r="47" spans="1:10" ht="25.5" customHeight="1" x14ac:dyDescent="0.2">
      <c r="A47" s="122"/>
      <c r="B47" s="130" t="s">
        <v>55</v>
      </c>
      <c r="C47" s="241" t="s">
        <v>56</v>
      </c>
      <c r="D47" s="242"/>
      <c r="E47" s="242"/>
      <c r="F47" s="132" t="s">
        <v>23</v>
      </c>
      <c r="G47" s="133"/>
      <c r="H47" s="133"/>
      <c r="I47" s="240">
        <f>'Rozpočet Pol'!G8</f>
        <v>0</v>
      </c>
      <c r="J47" s="240"/>
    </row>
    <row r="48" spans="1:10" ht="25.5" customHeight="1" x14ac:dyDescent="0.2">
      <c r="A48" s="122"/>
      <c r="B48" s="124" t="s">
        <v>57</v>
      </c>
      <c r="C48" s="224" t="s">
        <v>58</v>
      </c>
      <c r="D48" s="225"/>
      <c r="E48" s="225"/>
      <c r="F48" s="134" t="s">
        <v>23</v>
      </c>
      <c r="G48" s="135"/>
      <c r="H48" s="135"/>
      <c r="I48" s="223">
        <f>'Rozpočet Pol'!G19</f>
        <v>0</v>
      </c>
      <c r="J48" s="223"/>
    </row>
    <row r="49" spans="1:10" ht="25.5" customHeight="1" x14ac:dyDescent="0.2">
      <c r="A49" s="122"/>
      <c r="B49" s="124" t="s">
        <v>59</v>
      </c>
      <c r="C49" s="224" t="s">
        <v>60</v>
      </c>
      <c r="D49" s="225"/>
      <c r="E49" s="225"/>
      <c r="F49" s="134" t="s">
        <v>23</v>
      </c>
      <c r="G49" s="135"/>
      <c r="H49" s="135"/>
      <c r="I49" s="223">
        <f>'Rozpočet Pol'!G23</f>
        <v>0</v>
      </c>
      <c r="J49" s="223"/>
    </row>
    <row r="50" spans="1:10" ht="25.5" customHeight="1" x14ac:dyDescent="0.2">
      <c r="A50" s="122"/>
      <c r="B50" s="124" t="s">
        <v>61</v>
      </c>
      <c r="C50" s="224" t="s">
        <v>62</v>
      </c>
      <c r="D50" s="225"/>
      <c r="E50" s="225"/>
      <c r="F50" s="134" t="s">
        <v>23</v>
      </c>
      <c r="G50" s="135"/>
      <c r="H50" s="135"/>
      <c r="I50" s="223">
        <f>'Rozpočet Pol'!G31</f>
        <v>0</v>
      </c>
      <c r="J50" s="223"/>
    </row>
    <row r="51" spans="1:10" ht="25.5" customHeight="1" x14ac:dyDescent="0.2">
      <c r="A51" s="122"/>
      <c r="B51" s="124" t="s">
        <v>63</v>
      </c>
      <c r="C51" s="224" t="s">
        <v>64</v>
      </c>
      <c r="D51" s="225"/>
      <c r="E51" s="225"/>
      <c r="F51" s="134" t="s">
        <v>23</v>
      </c>
      <c r="G51" s="135"/>
      <c r="H51" s="135"/>
      <c r="I51" s="223">
        <f>'Rozpočet Pol'!G44</f>
        <v>0</v>
      </c>
      <c r="J51" s="223"/>
    </row>
    <row r="52" spans="1:10" ht="25.5" customHeight="1" x14ac:dyDescent="0.2">
      <c r="A52" s="122"/>
      <c r="B52" s="124" t="s">
        <v>65</v>
      </c>
      <c r="C52" s="224" t="s">
        <v>66</v>
      </c>
      <c r="D52" s="225"/>
      <c r="E52" s="225"/>
      <c r="F52" s="134" t="s">
        <v>23</v>
      </c>
      <c r="G52" s="135"/>
      <c r="H52" s="135"/>
      <c r="I52" s="223">
        <f>'Rozpočet Pol'!G48</f>
        <v>0</v>
      </c>
      <c r="J52" s="223"/>
    </row>
    <row r="53" spans="1:10" ht="25.5" customHeight="1" x14ac:dyDescent="0.2">
      <c r="A53" s="122"/>
      <c r="B53" s="124" t="s">
        <v>67</v>
      </c>
      <c r="C53" s="224" t="s">
        <v>68</v>
      </c>
      <c r="D53" s="225"/>
      <c r="E53" s="225"/>
      <c r="F53" s="134" t="s">
        <v>23</v>
      </c>
      <c r="G53" s="135"/>
      <c r="H53" s="135"/>
      <c r="I53" s="223">
        <f>'Rozpočet Pol'!G52</f>
        <v>0</v>
      </c>
      <c r="J53" s="223"/>
    </row>
    <row r="54" spans="1:10" ht="25.5" customHeight="1" x14ac:dyDescent="0.2">
      <c r="A54" s="122"/>
      <c r="B54" s="124" t="s">
        <v>69</v>
      </c>
      <c r="C54" s="224" t="s">
        <v>70</v>
      </c>
      <c r="D54" s="225"/>
      <c r="E54" s="225"/>
      <c r="F54" s="134" t="s">
        <v>23</v>
      </c>
      <c r="G54" s="135"/>
      <c r="H54" s="135"/>
      <c r="I54" s="223">
        <f>'Rozpočet Pol'!G56</f>
        <v>0</v>
      </c>
      <c r="J54" s="223"/>
    </row>
    <row r="55" spans="1:10" ht="25.5" customHeight="1" x14ac:dyDescent="0.2">
      <c r="A55" s="122"/>
      <c r="B55" s="124" t="s">
        <v>71</v>
      </c>
      <c r="C55" s="224" t="s">
        <v>72</v>
      </c>
      <c r="D55" s="225"/>
      <c r="E55" s="225"/>
      <c r="F55" s="134" t="s">
        <v>23</v>
      </c>
      <c r="G55" s="135"/>
      <c r="H55" s="135"/>
      <c r="I55" s="223">
        <f>'Rozpočet Pol'!G78</f>
        <v>0</v>
      </c>
      <c r="J55" s="223"/>
    </row>
    <row r="56" spans="1:10" ht="25.5" customHeight="1" x14ac:dyDescent="0.2">
      <c r="A56" s="122"/>
      <c r="B56" s="124" t="s">
        <v>73</v>
      </c>
      <c r="C56" s="224" t="s">
        <v>74</v>
      </c>
      <c r="D56" s="225"/>
      <c r="E56" s="225"/>
      <c r="F56" s="134" t="s">
        <v>23</v>
      </c>
      <c r="G56" s="135"/>
      <c r="H56" s="135"/>
      <c r="I56" s="223">
        <f>'Rozpočet Pol'!G85</f>
        <v>0</v>
      </c>
      <c r="J56" s="223"/>
    </row>
    <row r="57" spans="1:10" ht="25.5" customHeight="1" x14ac:dyDescent="0.2">
      <c r="A57" s="122"/>
      <c r="B57" s="124" t="s">
        <v>75</v>
      </c>
      <c r="C57" s="224" t="s">
        <v>76</v>
      </c>
      <c r="D57" s="225"/>
      <c r="E57" s="225"/>
      <c r="F57" s="134" t="s">
        <v>24</v>
      </c>
      <c r="G57" s="135"/>
      <c r="H57" s="135"/>
      <c r="I57" s="223">
        <f>'Rozpočet Pol'!G87</f>
        <v>0</v>
      </c>
      <c r="J57" s="223"/>
    </row>
    <row r="58" spans="1:10" ht="25.5" customHeight="1" x14ac:dyDescent="0.2">
      <c r="A58" s="122"/>
      <c r="B58" s="124" t="s">
        <v>77</v>
      </c>
      <c r="C58" s="224" t="s">
        <v>78</v>
      </c>
      <c r="D58" s="225"/>
      <c r="E58" s="225"/>
      <c r="F58" s="134" t="s">
        <v>24</v>
      </c>
      <c r="G58" s="135"/>
      <c r="H58" s="135"/>
      <c r="I58" s="223">
        <f>'Rozpočet Pol'!G95</f>
        <v>0</v>
      </c>
      <c r="J58" s="223"/>
    </row>
    <row r="59" spans="1:10" ht="25.5" customHeight="1" x14ac:dyDescent="0.2">
      <c r="A59" s="122"/>
      <c r="B59" s="124" t="s">
        <v>79</v>
      </c>
      <c r="C59" s="224" t="s">
        <v>80</v>
      </c>
      <c r="D59" s="225"/>
      <c r="E59" s="225"/>
      <c r="F59" s="134" t="s">
        <v>24</v>
      </c>
      <c r="G59" s="135"/>
      <c r="H59" s="135"/>
      <c r="I59" s="223">
        <f>'Rozpočet Pol'!G103</f>
        <v>0</v>
      </c>
      <c r="J59" s="223"/>
    </row>
    <row r="60" spans="1:10" ht="25.5" customHeight="1" x14ac:dyDescent="0.2">
      <c r="A60" s="122"/>
      <c r="B60" s="124" t="s">
        <v>81</v>
      </c>
      <c r="C60" s="224" t="s">
        <v>82</v>
      </c>
      <c r="D60" s="225"/>
      <c r="E60" s="225"/>
      <c r="F60" s="134" t="s">
        <v>24</v>
      </c>
      <c r="G60" s="135"/>
      <c r="H60" s="135"/>
      <c r="I60" s="223">
        <f>'Rozpočet Pol'!G115</f>
        <v>0</v>
      </c>
      <c r="J60" s="223"/>
    </row>
    <row r="61" spans="1:10" ht="25.5" customHeight="1" x14ac:dyDescent="0.2">
      <c r="A61" s="122"/>
      <c r="B61" s="124" t="s">
        <v>83</v>
      </c>
      <c r="C61" s="224" t="s">
        <v>84</v>
      </c>
      <c r="D61" s="225"/>
      <c r="E61" s="225"/>
      <c r="F61" s="134" t="s">
        <v>24</v>
      </c>
      <c r="G61" s="135"/>
      <c r="H61" s="135"/>
      <c r="I61" s="223">
        <f>'Rozpočet Pol'!G124</f>
        <v>0</v>
      </c>
      <c r="J61" s="223"/>
    </row>
    <row r="62" spans="1:10" ht="25.5" customHeight="1" x14ac:dyDescent="0.2">
      <c r="A62" s="122"/>
      <c r="B62" s="124" t="s">
        <v>85</v>
      </c>
      <c r="C62" s="224" t="s">
        <v>86</v>
      </c>
      <c r="D62" s="225"/>
      <c r="E62" s="225"/>
      <c r="F62" s="134" t="s">
        <v>24</v>
      </c>
      <c r="G62" s="135"/>
      <c r="H62" s="135"/>
      <c r="I62" s="223">
        <f>'Rozpočet Pol'!G132</f>
        <v>0</v>
      </c>
      <c r="J62" s="223"/>
    </row>
    <row r="63" spans="1:10" ht="25.5" customHeight="1" x14ac:dyDescent="0.2">
      <c r="A63" s="122"/>
      <c r="B63" s="131" t="s">
        <v>87</v>
      </c>
      <c r="C63" s="245" t="s">
        <v>88</v>
      </c>
      <c r="D63" s="246"/>
      <c r="E63" s="246"/>
      <c r="F63" s="136" t="s">
        <v>25</v>
      </c>
      <c r="G63" s="137"/>
      <c r="H63" s="137"/>
      <c r="I63" s="244">
        <f>'Rozpočet Pol'!G139</f>
        <v>0</v>
      </c>
      <c r="J63" s="244"/>
    </row>
    <row r="64" spans="1:10" ht="25.5" customHeight="1" x14ac:dyDescent="0.2">
      <c r="A64" s="123"/>
      <c r="B64" s="127" t="s">
        <v>1</v>
      </c>
      <c r="C64" s="127"/>
      <c r="D64" s="128"/>
      <c r="E64" s="128"/>
      <c r="F64" s="138"/>
      <c r="G64" s="139"/>
      <c r="H64" s="139"/>
      <c r="I64" s="243">
        <f>SUM(I47:I63)</f>
        <v>0</v>
      </c>
      <c r="J64" s="243"/>
    </row>
    <row r="65" spans="6:10" x14ac:dyDescent="0.2">
      <c r="F65" s="140"/>
      <c r="G65" s="96"/>
      <c r="H65" s="140"/>
      <c r="I65" s="96"/>
      <c r="J65" s="96"/>
    </row>
    <row r="66" spans="6:10" x14ac:dyDescent="0.2">
      <c r="F66" s="140"/>
      <c r="G66" s="96"/>
      <c r="H66" s="140"/>
      <c r="I66" s="96"/>
      <c r="J66" s="96"/>
    </row>
    <row r="67" spans="6:10" x14ac:dyDescent="0.2">
      <c r="F67" s="140"/>
      <c r="G67" s="96"/>
      <c r="H67" s="140"/>
      <c r="I67" s="96"/>
      <c r="J6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I64:J64"/>
    <mergeCell ref="I61:J61"/>
    <mergeCell ref="C61:E61"/>
    <mergeCell ref="I62:J62"/>
    <mergeCell ref="C62:E62"/>
    <mergeCell ref="I63:J63"/>
    <mergeCell ref="C63:E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79" t="s">
        <v>41</v>
      </c>
      <c r="B2" s="78"/>
      <c r="C2" s="249"/>
      <c r="D2" s="249"/>
      <c r="E2" s="249"/>
      <c r="F2" s="249"/>
      <c r="G2" s="250"/>
    </row>
    <row r="3" spans="1:7" ht="24.95" hidden="1" customHeight="1" x14ac:dyDescent="0.2">
      <c r="A3" s="79" t="s">
        <v>7</v>
      </c>
      <c r="B3" s="78"/>
      <c r="C3" s="249"/>
      <c r="D3" s="249"/>
      <c r="E3" s="249"/>
      <c r="F3" s="249"/>
      <c r="G3" s="250"/>
    </row>
    <row r="4" spans="1:7" ht="24.95" hidden="1" customHeight="1" x14ac:dyDescent="0.2">
      <c r="A4" s="79" t="s">
        <v>8</v>
      </c>
      <c r="B4" s="78"/>
      <c r="C4" s="249"/>
      <c r="D4" s="249"/>
      <c r="E4" s="249"/>
      <c r="F4" s="249"/>
      <c r="G4" s="25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55"/>
  <sheetViews>
    <sheetView tabSelected="1" topLeftCell="A66" workbookViewId="0">
      <selection activeCell="AN79" sqref="AN78:AN79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63" t="s">
        <v>6</v>
      </c>
      <c r="B1" s="263"/>
      <c r="C1" s="263"/>
      <c r="D1" s="263"/>
      <c r="E1" s="263"/>
      <c r="F1" s="263"/>
      <c r="G1" s="263"/>
      <c r="AE1" t="s">
        <v>92</v>
      </c>
    </row>
    <row r="2" spans="1:60" ht="25.15" customHeight="1" x14ac:dyDescent="0.2">
      <c r="A2" s="145" t="s">
        <v>91</v>
      </c>
      <c r="B2" s="143"/>
      <c r="C2" s="264" t="s">
        <v>320</v>
      </c>
      <c r="D2" s="265"/>
      <c r="E2" s="265"/>
      <c r="F2" s="265"/>
      <c r="G2" s="266"/>
      <c r="AE2" t="s">
        <v>93</v>
      </c>
    </row>
    <row r="3" spans="1:60" ht="25.15" customHeight="1" x14ac:dyDescent="0.2">
      <c r="A3" s="146" t="s">
        <v>7</v>
      </c>
      <c r="B3" s="144"/>
      <c r="C3" s="267" t="s">
        <v>321</v>
      </c>
      <c r="D3" s="268"/>
      <c r="E3" s="268"/>
      <c r="F3" s="268"/>
      <c r="G3" s="269"/>
      <c r="AE3" t="s">
        <v>94</v>
      </c>
    </row>
    <row r="4" spans="1:60" ht="25.15" hidden="1" customHeight="1" x14ac:dyDescent="0.2">
      <c r="A4" s="146" t="s">
        <v>8</v>
      </c>
      <c r="B4" s="144"/>
      <c r="C4" s="267"/>
      <c r="D4" s="268"/>
      <c r="E4" s="268"/>
      <c r="F4" s="268"/>
      <c r="G4" s="269"/>
      <c r="AE4" t="s">
        <v>95</v>
      </c>
    </row>
    <row r="5" spans="1:60" hidden="1" x14ac:dyDescent="0.2">
      <c r="A5" s="147" t="s">
        <v>96</v>
      </c>
      <c r="B5" s="148"/>
      <c r="C5" s="149"/>
      <c r="D5" s="150"/>
      <c r="E5" s="150"/>
      <c r="F5" s="150"/>
      <c r="G5" s="151"/>
      <c r="AE5" t="s">
        <v>97</v>
      </c>
    </row>
    <row r="7" spans="1:60" ht="38.25" x14ac:dyDescent="0.2">
      <c r="A7" s="156" t="s">
        <v>98</v>
      </c>
      <c r="B7" s="157" t="s">
        <v>99</v>
      </c>
      <c r="C7" s="157" t="s">
        <v>100</v>
      </c>
      <c r="D7" s="156" t="s">
        <v>101</v>
      </c>
      <c r="E7" s="156" t="s">
        <v>102</v>
      </c>
      <c r="F7" s="152" t="s">
        <v>103</v>
      </c>
      <c r="G7" s="173" t="s">
        <v>28</v>
      </c>
      <c r="H7" s="174" t="s">
        <v>29</v>
      </c>
      <c r="I7" s="174" t="s">
        <v>104</v>
      </c>
      <c r="J7" s="174" t="s">
        <v>30</v>
      </c>
      <c r="K7" s="174" t="s">
        <v>105</v>
      </c>
      <c r="L7" s="174" t="s">
        <v>106</v>
      </c>
      <c r="M7" s="174" t="s">
        <v>107</v>
      </c>
      <c r="N7" s="174" t="s">
        <v>108</v>
      </c>
      <c r="O7" s="174" t="s">
        <v>109</v>
      </c>
      <c r="P7" s="174" t="s">
        <v>110</v>
      </c>
      <c r="Q7" s="174" t="s">
        <v>111</v>
      </c>
      <c r="R7" s="174" t="s">
        <v>112</v>
      </c>
      <c r="S7" s="174" t="s">
        <v>113</v>
      </c>
      <c r="T7" s="174" t="s">
        <v>114</v>
      </c>
      <c r="U7" s="159" t="s">
        <v>115</v>
      </c>
    </row>
    <row r="8" spans="1:60" x14ac:dyDescent="0.2">
      <c r="A8" s="175" t="s">
        <v>116</v>
      </c>
      <c r="B8" s="176" t="s">
        <v>55</v>
      </c>
      <c r="C8" s="177" t="s">
        <v>56</v>
      </c>
      <c r="D8" s="178"/>
      <c r="E8" s="179"/>
      <c r="F8" s="180"/>
      <c r="G8" s="180">
        <f>SUMIF(AE9:AE18,"&lt;&gt;NOR",G9:G18)</f>
        <v>0</v>
      </c>
      <c r="H8" s="180"/>
      <c r="I8" s="180">
        <f>SUM(I9:I18)</f>
        <v>0</v>
      </c>
      <c r="J8" s="180"/>
      <c r="K8" s="180">
        <f>SUM(K9:K18)</f>
        <v>0</v>
      </c>
      <c r="L8" s="180"/>
      <c r="M8" s="180">
        <f>SUM(M9:M18)</f>
        <v>0</v>
      </c>
      <c r="N8" s="158"/>
      <c r="O8" s="158">
        <f>SUM(O9:O18)</f>
        <v>8.8825299999999991</v>
      </c>
      <c r="P8" s="158"/>
      <c r="Q8" s="158">
        <f>SUM(Q9:Q18)</f>
        <v>0</v>
      </c>
      <c r="R8" s="158"/>
      <c r="S8" s="158"/>
      <c r="T8" s="175"/>
      <c r="U8" s="158">
        <f>SUM(U9:U18)</f>
        <v>67.180000000000007</v>
      </c>
      <c r="AE8" t="s">
        <v>117</v>
      </c>
    </row>
    <row r="9" spans="1:60" outlineLevel="1" x14ac:dyDescent="0.2">
      <c r="A9" s="154">
        <v>1</v>
      </c>
      <c r="B9" s="160" t="s">
        <v>118</v>
      </c>
      <c r="C9" s="193" t="s">
        <v>119</v>
      </c>
      <c r="D9" s="162" t="s">
        <v>120</v>
      </c>
      <c r="E9" s="168">
        <v>37.31</v>
      </c>
      <c r="F9" s="170"/>
      <c r="G9" s="171">
        <f t="shared" ref="G9:G18" si="0">ROUND(E9*F9,2)</f>
        <v>0</v>
      </c>
      <c r="H9" s="170"/>
      <c r="I9" s="171">
        <f t="shared" ref="I9:I18" si="1">ROUND(E9*H9,2)</f>
        <v>0</v>
      </c>
      <c r="J9" s="170"/>
      <c r="K9" s="171">
        <f t="shared" ref="K9:K18" si="2">ROUND(E9*J9,2)</f>
        <v>0</v>
      </c>
      <c r="L9" s="171">
        <v>21</v>
      </c>
      <c r="M9" s="171">
        <f t="shared" ref="M9:M18" si="3">G9*(1+L9/100)</f>
        <v>0</v>
      </c>
      <c r="N9" s="163">
        <v>7.4709999999999999E-2</v>
      </c>
      <c r="O9" s="163">
        <f t="shared" ref="O9:O18" si="4">ROUND(E9*N9,5)</f>
        <v>2.7874300000000001</v>
      </c>
      <c r="P9" s="163">
        <v>0</v>
      </c>
      <c r="Q9" s="163">
        <f t="shared" ref="Q9:Q18" si="5">ROUND(E9*P9,5)</f>
        <v>0</v>
      </c>
      <c r="R9" s="163"/>
      <c r="S9" s="163"/>
      <c r="T9" s="164">
        <v>0.52915000000000001</v>
      </c>
      <c r="U9" s="163">
        <f t="shared" ref="U9:U18" si="6">ROUND(E9*T9,2)</f>
        <v>19.739999999999998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121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54">
        <v>2</v>
      </c>
      <c r="B10" s="160" t="s">
        <v>122</v>
      </c>
      <c r="C10" s="193" t="s">
        <v>123</v>
      </c>
      <c r="D10" s="162" t="s">
        <v>124</v>
      </c>
      <c r="E10" s="168">
        <v>4</v>
      </c>
      <c r="F10" s="170"/>
      <c r="G10" s="171">
        <f t="shared" si="0"/>
        <v>0</v>
      </c>
      <c r="H10" s="170"/>
      <c r="I10" s="171">
        <f t="shared" si="1"/>
        <v>0</v>
      </c>
      <c r="J10" s="170"/>
      <c r="K10" s="171">
        <f t="shared" si="2"/>
        <v>0</v>
      </c>
      <c r="L10" s="171">
        <v>21</v>
      </c>
      <c r="M10" s="171">
        <f t="shared" si="3"/>
        <v>0</v>
      </c>
      <c r="N10" s="163">
        <v>1.6959999999999999E-2</v>
      </c>
      <c r="O10" s="163">
        <f t="shared" si="4"/>
        <v>6.7839999999999998E-2</v>
      </c>
      <c r="P10" s="163">
        <v>0</v>
      </c>
      <c r="Q10" s="163">
        <f t="shared" si="5"/>
        <v>0</v>
      </c>
      <c r="R10" s="163"/>
      <c r="S10" s="163"/>
      <c r="T10" s="164">
        <v>0.3175</v>
      </c>
      <c r="U10" s="163">
        <f t="shared" si="6"/>
        <v>1.27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121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outlineLevel="1" x14ac:dyDescent="0.2">
      <c r="A11" s="154">
        <v>3</v>
      </c>
      <c r="B11" s="160" t="s">
        <v>125</v>
      </c>
      <c r="C11" s="193" t="s">
        <v>126</v>
      </c>
      <c r="D11" s="162" t="s">
        <v>120</v>
      </c>
      <c r="E11" s="168">
        <v>44.25</v>
      </c>
      <c r="F11" s="170"/>
      <c r="G11" s="171">
        <f t="shared" si="0"/>
        <v>0</v>
      </c>
      <c r="H11" s="170"/>
      <c r="I11" s="171">
        <f t="shared" si="1"/>
        <v>0</v>
      </c>
      <c r="J11" s="170"/>
      <c r="K11" s="171">
        <f t="shared" si="2"/>
        <v>0</v>
      </c>
      <c r="L11" s="171">
        <v>21</v>
      </c>
      <c r="M11" s="171">
        <f t="shared" si="3"/>
        <v>0</v>
      </c>
      <c r="N11" s="163">
        <v>5.654E-2</v>
      </c>
      <c r="O11" s="163">
        <f t="shared" si="4"/>
        <v>2.5019</v>
      </c>
      <c r="P11" s="163">
        <v>0</v>
      </c>
      <c r="Q11" s="163">
        <f t="shared" si="5"/>
        <v>0</v>
      </c>
      <c r="R11" s="163"/>
      <c r="S11" s="163"/>
      <c r="T11" s="164">
        <v>0.51744999999999997</v>
      </c>
      <c r="U11" s="163">
        <f t="shared" si="6"/>
        <v>22.9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121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">
      <c r="A12" s="154">
        <v>4</v>
      </c>
      <c r="B12" s="160" t="s">
        <v>118</v>
      </c>
      <c r="C12" s="193" t="s">
        <v>127</v>
      </c>
      <c r="D12" s="162" t="s">
        <v>120</v>
      </c>
      <c r="E12" s="168">
        <v>18.3</v>
      </c>
      <c r="F12" s="170"/>
      <c r="G12" s="171">
        <f t="shared" si="0"/>
        <v>0</v>
      </c>
      <c r="H12" s="170"/>
      <c r="I12" s="171">
        <f t="shared" si="1"/>
        <v>0</v>
      </c>
      <c r="J12" s="170"/>
      <c r="K12" s="171">
        <f t="shared" si="2"/>
        <v>0</v>
      </c>
      <c r="L12" s="171">
        <v>21</v>
      </c>
      <c r="M12" s="171">
        <f t="shared" si="3"/>
        <v>0</v>
      </c>
      <c r="N12" s="163">
        <v>7.4709999999999999E-2</v>
      </c>
      <c r="O12" s="163">
        <f t="shared" si="4"/>
        <v>1.3671899999999999</v>
      </c>
      <c r="P12" s="163">
        <v>0</v>
      </c>
      <c r="Q12" s="163">
        <f t="shared" si="5"/>
        <v>0</v>
      </c>
      <c r="R12" s="163"/>
      <c r="S12" s="163"/>
      <c r="T12" s="164">
        <v>0.52915000000000001</v>
      </c>
      <c r="U12" s="163">
        <f t="shared" si="6"/>
        <v>9.68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121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ht="22.5" outlineLevel="1" x14ac:dyDescent="0.2">
      <c r="A13" s="154">
        <v>5</v>
      </c>
      <c r="B13" s="160" t="s">
        <v>122</v>
      </c>
      <c r="C13" s="193" t="s">
        <v>128</v>
      </c>
      <c r="D13" s="162" t="s">
        <v>124</v>
      </c>
      <c r="E13" s="168">
        <v>7</v>
      </c>
      <c r="F13" s="170"/>
      <c r="G13" s="171">
        <f t="shared" si="0"/>
        <v>0</v>
      </c>
      <c r="H13" s="170"/>
      <c r="I13" s="171">
        <f t="shared" si="1"/>
        <v>0</v>
      </c>
      <c r="J13" s="170"/>
      <c r="K13" s="171">
        <f t="shared" si="2"/>
        <v>0</v>
      </c>
      <c r="L13" s="171">
        <v>21</v>
      </c>
      <c r="M13" s="171">
        <f t="shared" si="3"/>
        <v>0</v>
      </c>
      <c r="N13" s="163">
        <v>1.6959999999999999E-2</v>
      </c>
      <c r="O13" s="163">
        <f t="shared" si="4"/>
        <v>0.11872000000000001</v>
      </c>
      <c r="P13" s="163">
        <v>0</v>
      </c>
      <c r="Q13" s="163">
        <f t="shared" si="5"/>
        <v>0</v>
      </c>
      <c r="R13" s="163"/>
      <c r="S13" s="163"/>
      <c r="T13" s="164">
        <v>0.3175</v>
      </c>
      <c r="U13" s="163">
        <f t="shared" si="6"/>
        <v>2.2200000000000002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121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>
        <v>6</v>
      </c>
      <c r="B14" s="160" t="s">
        <v>129</v>
      </c>
      <c r="C14" s="193" t="s">
        <v>130</v>
      </c>
      <c r="D14" s="162" t="s">
        <v>120</v>
      </c>
      <c r="E14" s="168">
        <v>8.2799999999999994</v>
      </c>
      <c r="F14" s="170"/>
      <c r="G14" s="171">
        <f t="shared" si="0"/>
        <v>0</v>
      </c>
      <c r="H14" s="170"/>
      <c r="I14" s="171">
        <f t="shared" si="1"/>
        <v>0</v>
      </c>
      <c r="J14" s="170"/>
      <c r="K14" s="171">
        <f t="shared" si="2"/>
        <v>0</v>
      </c>
      <c r="L14" s="171">
        <v>21</v>
      </c>
      <c r="M14" s="171">
        <f t="shared" si="3"/>
        <v>0</v>
      </c>
      <c r="N14" s="163">
        <v>0.12182999999999999</v>
      </c>
      <c r="O14" s="163">
        <f t="shared" si="4"/>
        <v>1.00875</v>
      </c>
      <c r="P14" s="163">
        <v>0</v>
      </c>
      <c r="Q14" s="163">
        <f t="shared" si="5"/>
        <v>0</v>
      </c>
      <c r="R14" s="163"/>
      <c r="S14" s="163"/>
      <c r="T14" s="164">
        <v>0.67400000000000004</v>
      </c>
      <c r="U14" s="163">
        <f t="shared" si="6"/>
        <v>5.58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121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ht="22.5" outlineLevel="1" x14ac:dyDescent="0.2">
      <c r="A15" s="154">
        <v>7</v>
      </c>
      <c r="B15" s="160" t="s">
        <v>131</v>
      </c>
      <c r="C15" s="193" t="s">
        <v>132</v>
      </c>
      <c r="D15" s="162" t="s">
        <v>133</v>
      </c>
      <c r="E15" s="168">
        <v>2.9000000000000001E-2</v>
      </c>
      <c r="F15" s="170"/>
      <c r="G15" s="171">
        <f t="shared" si="0"/>
        <v>0</v>
      </c>
      <c r="H15" s="170"/>
      <c r="I15" s="171">
        <f t="shared" si="1"/>
        <v>0</v>
      </c>
      <c r="J15" s="170"/>
      <c r="K15" s="171">
        <f t="shared" si="2"/>
        <v>0</v>
      </c>
      <c r="L15" s="171">
        <v>21</v>
      </c>
      <c r="M15" s="171">
        <f t="shared" si="3"/>
        <v>0</v>
      </c>
      <c r="N15" s="163">
        <v>1.0900000000000001</v>
      </c>
      <c r="O15" s="163">
        <f t="shared" si="4"/>
        <v>3.1609999999999999E-2</v>
      </c>
      <c r="P15" s="163">
        <v>0</v>
      </c>
      <c r="Q15" s="163">
        <f t="shared" si="5"/>
        <v>0</v>
      </c>
      <c r="R15" s="163"/>
      <c r="S15" s="163"/>
      <c r="T15" s="164">
        <v>20.6</v>
      </c>
      <c r="U15" s="163">
        <f t="shared" si="6"/>
        <v>0.6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121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ht="22.5" outlineLevel="1" x14ac:dyDescent="0.2">
      <c r="A16" s="154">
        <v>8</v>
      </c>
      <c r="B16" s="160" t="s">
        <v>134</v>
      </c>
      <c r="C16" s="193" t="s">
        <v>135</v>
      </c>
      <c r="D16" s="162" t="s">
        <v>133</v>
      </c>
      <c r="E16" s="168">
        <v>7.9000000000000001E-2</v>
      </c>
      <c r="F16" s="170"/>
      <c r="G16" s="171">
        <f t="shared" si="0"/>
        <v>0</v>
      </c>
      <c r="H16" s="170"/>
      <c r="I16" s="171">
        <f t="shared" si="1"/>
        <v>0</v>
      </c>
      <c r="J16" s="170"/>
      <c r="K16" s="171">
        <f t="shared" si="2"/>
        <v>0</v>
      </c>
      <c r="L16" s="171">
        <v>21</v>
      </c>
      <c r="M16" s="171">
        <f t="shared" si="3"/>
        <v>0</v>
      </c>
      <c r="N16" s="163">
        <v>1.0900000000000001</v>
      </c>
      <c r="O16" s="163">
        <f t="shared" si="4"/>
        <v>8.6110000000000006E-2</v>
      </c>
      <c r="P16" s="163">
        <v>0</v>
      </c>
      <c r="Q16" s="163">
        <f t="shared" si="5"/>
        <v>0</v>
      </c>
      <c r="R16" s="163"/>
      <c r="S16" s="163"/>
      <c r="T16" s="164">
        <v>18.8</v>
      </c>
      <c r="U16" s="163">
        <f t="shared" si="6"/>
        <v>1.49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121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54">
        <v>9</v>
      </c>
      <c r="B17" s="160" t="s">
        <v>136</v>
      </c>
      <c r="C17" s="193" t="s">
        <v>137</v>
      </c>
      <c r="D17" s="162" t="s">
        <v>120</v>
      </c>
      <c r="E17" s="168">
        <v>1.4</v>
      </c>
      <c r="F17" s="170"/>
      <c r="G17" s="171">
        <f t="shared" si="0"/>
        <v>0</v>
      </c>
      <c r="H17" s="170"/>
      <c r="I17" s="171">
        <f t="shared" si="1"/>
        <v>0</v>
      </c>
      <c r="J17" s="170"/>
      <c r="K17" s="171">
        <f t="shared" si="2"/>
        <v>0</v>
      </c>
      <c r="L17" s="171">
        <v>21</v>
      </c>
      <c r="M17" s="171">
        <f t="shared" si="3"/>
        <v>0</v>
      </c>
      <c r="N17" s="163">
        <v>0.17444000000000001</v>
      </c>
      <c r="O17" s="163">
        <f t="shared" si="4"/>
        <v>0.24421999999999999</v>
      </c>
      <c r="P17" s="163">
        <v>0</v>
      </c>
      <c r="Q17" s="163">
        <f t="shared" si="5"/>
        <v>0</v>
      </c>
      <c r="R17" s="163"/>
      <c r="S17" s="163"/>
      <c r="T17" s="164">
        <v>1.21</v>
      </c>
      <c r="U17" s="163">
        <f t="shared" si="6"/>
        <v>1.69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121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ht="22.5" outlineLevel="1" x14ac:dyDescent="0.2">
      <c r="A18" s="154">
        <v>10</v>
      </c>
      <c r="B18" s="160" t="s">
        <v>138</v>
      </c>
      <c r="C18" s="193" t="s">
        <v>139</v>
      </c>
      <c r="D18" s="162" t="s">
        <v>120</v>
      </c>
      <c r="E18" s="168">
        <v>2.52</v>
      </c>
      <c r="F18" s="170"/>
      <c r="G18" s="171">
        <f t="shared" si="0"/>
        <v>0</v>
      </c>
      <c r="H18" s="170"/>
      <c r="I18" s="171">
        <f t="shared" si="1"/>
        <v>0</v>
      </c>
      <c r="J18" s="170"/>
      <c r="K18" s="171">
        <f t="shared" si="2"/>
        <v>0</v>
      </c>
      <c r="L18" s="171">
        <v>21</v>
      </c>
      <c r="M18" s="171">
        <f t="shared" si="3"/>
        <v>0</v>
      </c>
      <c r="N18" s="163">
        <v>0.26538</v>
      </c>
      <c r="O18" s="163">
        <f t="shared" si="4"/>
        <v>0.66876000000000002</v>
      </c>
      <c r="P18" s="163">
        <v>0</v>
      </c>
      <c r="Q18" s="163">
        <f t="shared" si="5"/>
        <v>0</v>
      </c>
      <c r="R18" s="163"/>
      <c r="S18" s="163"/>
      <c r="T18" s="164">
        <v>0.79900000000000004</v>
      </c>
      <c r="U18" s="163">
        <f t="shared" si="6"/>
        <v>2.0099999999999998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121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x14ac:dyDescent="0.2">
      <c r="A19" s="155" t="s">
        <v>116</v>
      </c>
      <c r="B19" s="161" t="s">
        <v>57</v>
      </c>
      <c r="C19" s="194" t="s">
        <v>58</v>
      </c>
      <c r="D19" s="165"/>
      <c r="E19" s="169"/>
      <c r="F19" s="172"/>
      <c r="G19" s="172">
        <f>SUMIF(AE20:AE22,"&lt;&gt;NOR",G20:G22)</f>
        <v>0</v>
      </c>
      <c r="H19" s="172"/>
      <c r="I19" s="172">
        <f>SUM(I20:I22)</f>
        <v>0</v>
      </c>
      <c r="J19" s="172"/>
      <c r="K19" s="172">
        <f>SUM(K20:K22)</f>
        <v>0</v>
      </c>
      <c r="L19" s="172"/>
      <c r="M19" s="172">
        <f>SUM(M20:M22)</f>
        <v>0</v>
      </c>
      <c r="N19" s="166"/>
      <c r="O19" s="166">
        <f>SUM(O20:O22)</f>
        <v>2.5851699999999997</v>
      </c>
      <c r="P19" s="166"/>
      <c r="Q19" s="166">
        <f>SUM(Q20:Q22)</f>
        <v>0</v>
      </c>
      <c r="R19" s="166"/>
      <c r="S19" s="166"/>
      <c r="T19" s="167"/>
      <c r="U19" s="166">
        <f>SUM(U20:U22)</f>
        <v>102.14</v>
      </c>
      <c r="AE19" t="s">
        <v>117</v>
      </c>
    </row>
    <row r="20" spans="1:60" outlineLevel="1" x14ac:dyDescent="0.2">
      <c r="A20" s="154">
        <v>11</v>
      </c>
      <c r="B20" s="160" t="s">
        <v>140</v>
      </c>
      <c r="C20" s="193" t="s">
        <v>141</v>
      </c>
      <c r="D20" s="162" t="s">
        <v>120</v>
      </c>
      <c r="E20" s="168">
        <v>78.41</v>
      </c>
      <c r="F20" s="170"/>
      <c r="G20" s="171">
        <f>ROUND(E20*F20,2)</f>
        <v>0</v>
      </c>
      <c r="H20" s="170"/>
      <c r="I20" s="171">
        <f>ROUND(E20*H20,2)</f>
        <v>0</v>
      </c>
      <c r="J20" s="170"/>
      <c r="K20" s="171">
        <f>ROUND(E20*J20,2)</f>
        <v>0</v>
      </c>
      <c r="L20" s="171">
        <v>21</v>
      </c>
      <c r="M20" s="171">
        <f>G20*(1+L20/100)</f>
        <v>0</v>
      </c>
      <c r="N20" s="163">
        <v>1.5699999999999999E-2</v>
      </c>
      <c r="O20" s="163">
        <f>ROUND(E20*N20,5)</f>
        <v>1.2310399999999999</v>
      </c>
      <c r="P20" s="163">
        <v>0</v>
      </c>
      <c r="Q20" s="163">
        <f>ROUND(E20*P20,5)</f>
        <v>0</v>
      </c>
      <c r="R20" s="163"/>
      <c r="S20" s="163"/>
      <c r="T20" s="164">
        <v>0.61</v>
      </c>
      <c r="U20" s="163">
        <f>ROUND(E20*T20,2)</f>
        <v>47.83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121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12</v>
      </c>
      <c r="B21" s="160" t="s">
        <v>140</v>
      </c>
      <c r="C21" s="193" t="s">
        <v>142</v>
      </c>
      <c r="D21" s="162" t="s">
        <v>120</v>
      </c>
      <c r="E21" s="168">
        <v>86.25</v>
      </c>
      <c r="F21" s="170"/>
      <c r="G21" s="171">
        <f>ROUND(E21*F21,2)</f>
        <v>0</v>
      </c>
      <c r="H21" s="170"/>
      <c r="I21" s="171">
        <f>ROUND(E21*H21,2)</f>
        <v>0</v>
      </c>
      <c r="J21" s="170"/>
      <c r="K21" s="171">
        <f>ROUND(E21*J21,2)</f>
        <v>0</v>
      </c>
      <c r="L21" s="171">
        <v>21</v>
      </c>
      <c r="M21" s="171">
        <f>G21*(1+L21/100)</f>
        <v>0</v>
      </c>
      <c r="N21" s="163">
        <v>1.5699999999999999E-2</v>
      </c>
      <c r="O21" s="163">
        <f>ROUND(E21*N21,5)</f>
        <v>1.3541300000000001</v>
      </c>
      <c r="P21" s="163">
        <v>0</v>
      </c>
      <c r="Q21" s="163">
        <f>ROUND(E21*P21,5)</f>
        <v>0</v>
      </c>
      <c r="R21" s="163"/>
      <c r="S21" s="163"/>
      <c r="T21" s="164">
        <v>0.61</v>
      </c>
      <c r="U21" s="163">
        <f>ROUND(E21*T21,2)</f>
        <v>52.61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121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54">
        <v>13</v>
      </c>
      <c r="B22" s="160" t="s">
        <v>143</v>
      </c>
      <c r="C22" s="193" t="s">
        <v>144</v>
      </c>
      <c r="D22" s="162" t="s">
        <v>0</v>
      </c>
      <c r="E22" s="168">
        <v>2</v>
      </c>
      <c r="F22" s="170"/>
      <c r="G22" s="171">
        <f>ROUND(E22*F22,2)</f>
        <v>0</v>
      </c>
      <c r="H22" s="170"/>
      <c r="I22" s="171">
        <f>ROUND(E22*H22,2)</f>
        <v>0</v>
      </c>
      <c r="J22" s="170"/>
      <c r="K22" s="171">
        <f>ROUND(E22*J22,2)</f>
        <v>0</v>
      </c>
      <c r="L22" s="171">
        <v>21</v>
      </c>
      <c r="M22" s="171">
        <f>G22*(1+L22/100)</f>
        <v>0</v>
      </c>
      <c r="N22" s="163">
        <v>0</v>
      </c>
      <c r="O22" s="163">
        <f>ROUND(E22*N22,5)</f>
        <v>0</v>
      </c>
      <c r="P22" s="163">
        <v>0</v>
      </c>
      <c r="Q22" s="163">
        <f>ROUND(E22*P22,5)</f>
        <v>0</v>
      </c>
      <c r="R22" s="163"/>
      <c r="S22" s="163"/>
      <c r="T22" s="164">
        <v>0.85199999999999998</v>
      </c>
      <c r="U22" s="163">
        <f>ROUND(E22*T22,2)</f>
        <v>1.7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121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x14ac:dyDescent="0.2">
      <c r="A23" s="155" t="s">
        <v>116</v>
      </c>
      <c r="B23" s="161" t="s">
        <v>59</v>
      </c>
      <c r="C23" s="194" t="s">
        <v>60</v>
      </c>
      <c r="D23" s="165"/>
      <c r="E23" s="169"/>
      <c r="F23" s="172"/>
      <c r="G23" s="172">
        <f>SUMIF(AE24:AE30,"&lt;&gt;NOR",G24:G30)</f>
        <v>0</v>
      </c>
      <c r="H23" s="172"/>
      <c r="I23" s="172">
        <f>SUM(I24:I30)</f>
        <v>0</v>
      </c>
      <c r="J23" s="172"/>
      <c r="K23" s="172">
        <f>SUM(K24:K30)</f>
        <v>0</v>
      </c>
      <c r="L23" s="172"/>
      <c r="M23" s="172">
        <f>SUM(M24:M30)</f>
        <v>0</v>
      </c>
      <c r="N23" s="166"/>
      <c r="O23" s="166">
        <f>SUM(O24:O30)</f>
        <v>2.3190900000000001</v>
      </c>
      <c r="P23" s="166"/>
      <c r="Q23" s="166">
        <f>SUM(Q24:Q30)</f>
        <v>0</v>
      </c>
      <c r="R23" s="166"/>
      <c r="S23" s="166"/>
      <c r="T23" s="167"/>
      <c r="U23" s="166">
        <f>SUM(U24:U30)</f>
        <v>68.59</v>
      </c>
      <c r="AE23" t="s">
        <v>117</v>
      </c>
    </row>
    <row r="24" spans="1:60" ht="22.5" outlineLevel="1" x14ac:dyDescent="0.2">
      <c r="A24" s="154">
        <v>14</v>
      </c>
      <c r="B24" s="160" t="s">
        <v>145</v>
      </c>
      <c r="C24" s="193" t="s">
        <v>146</v>
      </c>
      <c r="D24" s="162" t="s">
        <v>120</v>
      </c>
      <c r="E24" s="168">
        <v>7.6</v>
      </c>
      <c r="F24" s="170"/>
      <c r="G24" s="171">
        <f t="shared" ref="G24:G30" si="7">ROUND(E24*F24,2)</f>
        <v>0</v>
      </c>
      <c r="H24" s="170"/>
      <c r="I24" s="171">
        <f t="shared" ref="I24:I30" si="8">ROUND(E24*H24,2)</f>
        <v>0</v>
      </c>
      <c r="J24" s="170"/>
      <c r="K24" s="171">
        <f t="shared" ref="K24:K30" si="9">ROUND(E24*J24,2)</f>
        <v>0</v>
      </c>
      <c r="L24" s="171">
        <v>21</v>
      </c>
      <c r="M24" s="171">
        <f t="shared" ref="M24:M30" si="10">G24*(1+L24/100)</f>
        <v>0</v>
      </c>
      <c r="N24" s="163">
        <v>2.9399999999999999E-2</v>
      </c>
      <c r="O24" s="163">
        <f t="shared" ref="O24:O30" si="11">ROUND(E24*N24,5)</f>
        <v>0.22344</v>
      </c>
      <c r="P24" s="163">
        <v>0</v>
      </c>
      <c r="Q24" s="163">
        <f t="shared" ref="Q24:Q30" si="12">ROUND(E24*P24,5)</f>
        <v>0</v>
      </c>
      <c r="R24" s="163"/>
      <c r="S24" s="163"/>
      <c r="T24" s="164">
        <v>0.48</v>
      </c>
      <c r="U24" s="163">
        <f t="shared" ref="U24:U30" si="13">ROUND(E24*T24,2)</f>
        <v>3.65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121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ht="22.5" outlineLevel="1" x14ac:dyDescent="0.2">
      <c r="A25" s="154">
        <v>15</v>
      </c>
      <c r="B25" s="160" t="s">
        <v>145</v>
      </c>
      <c r="C25" s="193" t="s">
        <v>147</v>
      </c>
      <c r="D25" s="162" t="s">
        <v>120</v>
      </c>
      <c r="E25" s="168">
        <v>35.119999999999997</v>
      </c>
      <c r="F25" s="170"/>
      <c r="G25" s="171">
        <f t="shared" si="7"/>
        <v>0</v>
      </c>
      <c r="H25" s="170"/>
      <c r="I25" s="171">
        <f t="shared" si="8"/>
        <v>0</v>
      </c>
      <c r="J25" s="170"/>
      <c r="K25" s="171">
        <f t="shared" si="9"/>
        <v>0</v>
      </c>
      <c r="L25" s="171">
        <v>21</v>
      </c>
      <c r="M25" s="171">
        <f t="shared" si="10"/>
        <v>0</v>
      </c>
      <c r="N25" s="163">
        <v>2.9399999999999999E-2</v>
      </c>
      <c r="O25" s="163">
        <f t="shared" si="11"/>
        <v>1.0325299999999999</v>
      </c>
      <c r="P25" s="163">
        <v>0</v>
      </c>
      <c r="Q25" s="163">
        <f t="shared" si="12"/>
        <v>0</v>
      </c>
      <c r="R25" s="163"/>
      <c r="S25" s="163"/>
      <c r="T25" s="164">
        <v>0.48</v>
      </c>
      <c r="U25" s="163">
        <f t="shared" si="13"/>
        <v>16.86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121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ht="22.5" outlineLevel="1" x14ac:dyDescent="0.2">
      <c r="A26" s="154">
        <v>16</v>
      </c>
      <c r="B26" s="160" t="s">
        <v>145</v>
      </c>
      <c r="C26" s="193" t="s">
        <v>148</v>
      </c>
      <c r="D26" s="162" t="s">
        <v>120</v>
      </c>
      <c r="E26" s="168">
        <v>31</v>
      </c>
      <c r="F26" s="170"/>
      <c r="G26" s="171">
        <f t="shared" si="7"/>
        <v>0</v>
      </c>
      <c r="H26" s="170"/>
      <c r="I26" s="171">
        <f t="shared" si="8"/>
        <v>0</v>
      </c>
      <c r="J26" s="170"/>
      <c r="K26" s="171">
        <f t="shared" si="9"/>
        <v>0</v>
      </c>
      <c r="L26" s="171">
        <v>21</v>
      </c>
      <c r="M26" s="171">
        <f t="shared" si="10"/>
        <v>0</v>
      </c>
      <c r="N26" s="163">
        <v>2.9399999999999999E-2</v>
      </c>
      <c r="O26" s="163">
        <f t="shared" si="11"/>
        <v>0.91139999999999999</v>
      </c>
      <c r="P26" s="163">
        <v>0</v>
      </c>
      <c r="Q26" s="163">
        <f t="shared" si="12"/>
        <v>0</v>
      </c>
      <c r="R26" s="163"/>
      <c r="S26" s="163"/>
      <c r="T26" s="164">
        <v>0.48</v>
      </c>
      <c r="U26" s="163">
        <f t="shared" si="13"/>
        <v>14.88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121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54">
        <v>17</v>
      </c>
      <c r="B27" s="160" t="s">
        <v>149</v>
      </c>
      <c r="C27" s="193" t="s">
        <v>150</v>
      </c>
      <c r="D27" s="162" t="s">
        <v>120</v>
      </c>
      <c r="E27" s="168">
        <v>85.02</v>
      </c>
      <c r="F27" s="170"/>
      <c r="G27" s="171">
        <f t="shared" si="7"/>
        <v>0</v>
      </c>
      <c r="H27" s="170"/>
      <c r="I27" s="171">
        <f t="shared" si="8"/>
        <v>0</v>
      </c>
      <c r="J27" s="170"/>
      <c r="K27" s="171">
        <f t="shared" si="9"/>
        <v>0</v>
      </c>
      <c r="L27" s="171">
        <v>21</v>
      </c>
      <c r="M27" s="171">
        <f t="shared" si="10"/>
        <v>0</v>
      </c>
      <c r="N27" s="163">
        <v>3.2000000000000003E-4</v>
      </c>
      <c r="O27" s="163">
        <f t="shared" si="11"/>
        <v>2.7210000000000002E-2</v>
      </c>
      <c r="P27" s="163">
        <v>0</v>
      </c>
      <c r="Q27" s="163">
        <f t="shared" si="12"/>
        <v>0</v>
      </c>
      <c r="R27" s="163"/>
      <c r="S27" s="163"/>
      <c r="T27" s="164">
        <v>7.0000000000000007E-2</v>
      </c>
      <c r="U27" s="163">
        <f t="shared" si="13"/>
        <v>5.95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121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54">
        <v>18</v>
      </c>
      <c r="B28" s="160" t="s">
        <v>149</v>
      </c>
      <c r="C28" s="193" t="s">
        <v>151</v>
      </c>
      <c r="D28" s="162" t="s">
        <v>120</v>
      </c>
      <c r="E28" s="168">
        <v>15.5</v>
      </c>
      <c r="F28" s="170"/>
      <c r="G28" s="171">
        <f t="shared" si="7"/>
        <v>0</v>
      </c>
      <c r="H28" s="170"/>
      <c r="I28" s="171">
        <f t="shared" si="8"/>
        <v>0</v>
      </c>
      <c r="J28" s="170"/>
      <c r="K28" s="171">
        <f t="shared" si="9"/>
        <v>0</v>
      </c>
      <c r="L28" s="171">
        <v>21</v>
      </c>
      <c r="M28" s="171">
        <f t="shared" si="10"/>
        <v>0</v>
      </c>
      <c r="N28" s="163">
        <v>3.2000000000000003E-4</v>
      </c>
      <c r="O28" s="163">
        <f t="shared" si="11"/>
        <v>4.96E-3</v>
      </c>
      <c r="P28" s="163">
        <v>0</v>
      </c>
      <c r="Q28" s="163">
        <f t="shared" si="12"/>
        <v>0</v>
      </c>
      <c r="R28" s="163"/>
      <c r="S28" s="163"/>
      <c r="T28" s="164">
        <v>7.0000000000000007E-2</v>
      </c>
      <c r="U28" s="163">
        <f t="shared" si="13"/>
        <v>1.0900000000000001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121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">
      <c r="A29" s="154">
        <v>19</v>
      </c>
      <c r="B29" s="160" t="s">
        <v>149</v>
      </c>
      <c r="C29" s="193" t="s">
        <v>152</v>
      </c>
      <c r="D29" s="162" t="s">
        <v>120</v>
      </c>
      <c r="E29" s="168">
        <v>314.10000000000002</v>
      </c>
      <c r="F29" s="170"/>
      <c r="G29" s="171">
        <f t="shared" si="7"/>
        <v>0</v>
      </c>
      <c r="H29" s="170"/>
      <c r="I29" s="171">
        <f t="shared" si="8"/>
        <v>0</v>
      </c>
      <c r="J29" s="170"/>
      <c r="K29" s="171">
        <f t="shared" si="9"/>
        <v>0</v>
      </c>
      <c r="L29" s="171">
        <v>21</v>
      </c>
      <c r="M29" s="171">
        <f t="shared" si="10"/>
        <v>0</v>
      </c>
      <c r="N29" s="163">
        <v>3.2000000000000003E-4</v>
      </c>
      <c r="O29" s="163">
        <f t="shared" si="11"/>
        <v>0.10051</v>
      </c>
      <c r="P29" s="163">
        <v>0</v>
      </c>
      <c r="Q29" s="163">
        <f t="shared" si="12"/>
        <v>0</v>
      </c>
      <c r="R29" s="163"/>
      <c r="S29" s="163"/>
      <c r="T29" s="164">
        <v>7.0000000000000007E-2</v>
      </c>
      <c r="U29" s="163">
        <f t="shared" si="13"/>
        <v>21.99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121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54">
        <v>20</v>
      </c>
      <c r="B30" s="160" t="s">
        <v>149</v>
      </c>
      <c r="C30" s="193" t="s">
        <v>153</v>
      </c>
      <c r="D30" s="162" t="s">
        <v>120</v>
      </c>
      <c r="E30" s="168">
        <v>59.5</v>
      </c>
      <c r="F30" s="170"/>
      <c r="G30" s="171">
        <f t="shared" si="7"/>
        <v>0</v>
      </c>
      <c r="H30" s="170"/>
      <c r="I30" s="171">
        <f t="shared" si="8"/>
        <v>0</v>
      </c>
      <c r="J30" s="170"/>
      <c r="K30" s="171">
        <f t="shared" si="9"/>
        <v>0</v>
      </c>
      <c r="L30" s="171">
        <v>21</v>
      </c>
      <c r="M30" s="171">
        <f t="shared" si="10"/>
        <v>0</v>
      </c>
      <c r="N30" s="163">
        <v>3.2000000000000003E-4</v>
      </c>
      <c r="O30" s="163">
        <f t="shared" si="11"/>
        <v>1.9040000000000001E-2</v>
      </c>
      <c r="P30" s="163">
        <v>0</v>
      </c>
      <c r="Q30" s="163">
        <f t="shared" si="12"/>
        <v>0</v>
      </c>
      <c r="R30" s="163"/>
      <c r="S30" s="163"/>
      <c r="T30" s="164">
        <v>7.0000000000000007E-2</v>
      </c>
      <c r="U30" s="163">
        <f t="shared" si="13"/>
        <v>4.17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121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x14ac:dyDescent="0.2">
      <c r="A31" s="155" t="s">
        <v>116</v>
      </c>
      <c r="B31" s="161" t="s">
        <v>61</v>
      </c>
      <c r="C31" s="194" t="s">
        <v>62</v>
      </c>
      <c r="D31" s="165"/>
      <c r="E31" s="169"/>
      <c r="F31" s="172"/>
      <c r="G31" s="172">
        <f>SUMIF(AE32:AE43,"&lt;&gt;NOR",G32:G43)</f>
        <v>0</v>
      </c>
      <c r="H31" s="172"/>
      <c r="I31" s="172">
        <f>SUM(I32:I43)</f>
        <v>0</v>
      </c>
      <c r="J31" s="172"/>
      <c r="K31" s="172">
        <f>SUM(K32:K43)</f>
        <v>0</v>
      </c>
      <c r="L31" s="172"/>
      <c r="M31" s="172">
        <f>SUM(M32:M43)</f>
        <v>0</v>
      </c>
      <c r="N31" s="166"/>
      <c r="O31" s="166">
        <f>SUM(O32:O43)</f>
        <v>5.041170000000001</v>
      </c>
      <c r="P31" s="166"/>
      <c r="Q31" s="166">
        <f>SUM(Q32:Q43)</f>
        <v>0</v>
      </c>
      <c r="R31" s="166"/>
      <c r="S31" s="166"/>
      <c r="T31" s="167"/>
      <c r="U31" s="166">
        <f>SUM(U32:U43)</f>
        <v>328.36</v>
      </c>
      <c r="AE31" t="s">
        <v>117</v>
      </c>
    </row>
    <row r="32" spans="1:60" ht="22.5" outlineLevel="1" x14ac:dyDescent="0.2">
      <c r="A32" s="154">
        <v>21</v>
      </c>
      <c r="B32" s="160" t="s">
        <v>154</v>
      </c>
      <c r="C32" s="193" t="s">
        <v>155</v>
      </c>
      <c r="D32" s="162" t="s">
        <v>120</v>
      </c>
      <c r="E32" s="168">
        <v>85.02</v>
      </c>
      <c r="F32" s="170"/>
      <c r="G32" s="171">
        <f t="shared" ref="G32:G43" si="14">ROUND(E32*F32,2)</f>
        <v>0</v>
      </c>
      <c r="H32" s="170"/>
      <c r="I32" s="171">
        <f t="shared" ref="I32:I43" si="15">ROUND(E32*H32,2)</f>
        <v>0</v>
      </c>
      <c r="J32" s="170"/>
      <c r="K32" s="171">
        <f t="shared" ref="K32:K43" si="16">ROUND(E32*J32,2)</f>
        <v>0</v>
      </c>
      <c r="L32" s="171">
        <v>21</v>
      </c>
      <c r="M32" s="171">
        <f t="shared" ref="M32:M43" si="17">G32*(1+L32/100)</f>
        <v>0</v>
      </c>
      <c r="N32" s="163">
        <v>3.6700000000000001E-3</v>
      </c>
      <c r="O32" s="163">
        <f t="shared" ref="O32:O43" si="18">ROUND(E32*N32,5)</f>
        <v>0.31202000000000002</v>
      </c>
      <c r="P32" s="163">
        <v>0</v>
      </c>
      <c r="Q32" s="163">
        <f t="shared" ref="Q32:Q43" si="19">ROUND(E32*P32,5)</f>
        <v>0</v>
      </c>
      <c r="R32" s="163"/>
      <c r="S32" s="163"/>
      <c r="T32" s="164">
        <v>0.36199999999999999</v>
      </c>
      <c r="U32" s="163">
        <f t="shared" ref="U32:U43" si="20">ROUND(E32*T32,2)</f>
        <v>30.78</v>
      </c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121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54">
        <v>22</v>
      </c>
      <c r="B33" s="160" t="s">
        <v>156</v>
      </c>
      <c r="C33" s="193" t="s">
        <v>157</v>
      </c>
      <c r="D33" s="162" t="s">
        <v>120</v>
      </c>
      <c r="E33" s="168">
        <v>85.02</v>
      </c>
      <c r="F33" s="170"/>
      <c r="G33" s="171">
        <f t="shared" si="14"/>
        <v>0</v>
      </c>
      <c r="H33" s="170"/>
      <c r="I33" s="171">
        <f t="shared" si="15"/>
        <v>0</v>
      </c>
      <c r="J33" s="170"/>
      <c r="K33" s="171">
        <f t="shared" si="16"/>
        <v>0</v>
      </c>
      <c r="L33" s="171">
        <v>21</v>
      </c>
      <c r="M33" s="171">
        <f t="shared" si="17"/>
        <v>0</v>
      </c>
      <c r="N33" s="163">
        <v>6.3499999999999997E-3</v>
      </c>
      <c r="O33" s="163">
        <f t="shared" si="18"/>
        <v>0.53988000000000003</v>
      </c>
      <c r="P33" s="163">
        <v>0</v>
      </c>
      <c r="Q33" s="163">
        <f t="shared" si="19"/>
        <v>0</v>
      </c>
      <c r="R33" s="163"/>
      <c r="S33" s="163"/>
      <c r="T33" s="164">
        <v>0.31900000000000001</v>
      </c>
      <c r="U33" s="163">
        <f t="shared" si="20"/>
        <v>27.12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121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54">
        <v>23</v>
      </c>
      <c r="B34" s="160" t="s">
        <v>158</v>
      </c>
      <c r="C34" s="193" t="s">
        <v>159</v>
      </c>
      <c r="D34" s="162" t="s">
        <v>120</v>
      </c>
      <c r="E34" s="168">
        <v>2.52</v>
      </c>
      <c r="F34" s="170"/>
      <c r="G34" s="171">
        <f t="shared" si="14"/>
        <v>0</v>
      </c>
      <c r="H34" s="170"/>
      <c r="I34" s="171">
        <f t="shared" si="15"/>
        <v>0</v>
      </c>
      <c r="J34" s="170"/>
      <c r="K34" s="171">
        <f t="shared" si="16"/>
        <v>0</v>
      </c>
      <c r="L34" s="171">
        <v>21</v>
      </c>
      <c r="M34" s="171">
        <f t="shared" si="17"/>
        <v>0</v>
      </c>
      <c r="N34" s="163">
        <v>4.7660000000000001E-2</v>
      </c>
      <c r="O34" s="163">
        <f t="shared" si="18"/>
        <v>0.1201</v>
      </c>
      <c r="P34" s="163">
        <v>0</v>
      </c>
      <c r="Q34" s="163">
        <f t="shared" si="19"/>
        <v>0</v>
      </c>
      <c r="R34" s="163"/>
      <c r="S34" s="163"/>
      <c r="T34" s="164">
        <v>0.84</v>
      </c>
      <c r="U34" s="163">
        <f t="shared" si="20"/>
        <v>2.12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121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54">
        <v>24</v>
      </c>
      <c r="B35" s="160" t="s">
        <v>156</v>
      </c>
      <c r="C35" s="193" t="s">
        <v>160</v>
      </c>
      <c r="D35" s="162" t="s">
        <v>120</v>
      </c>
      <c r="E35" s="168">
        <v>2.52</v>
      </c>
      <c r="F35" s="170"/>
      <c r="G35" s="171">
        <f t="shared" si="14"/>
        <v>0</v>
      </c>
      <c r="H35" s="170"/>
      <c r="I35" s="171">
        <f t="shared" si="15"/>
        <v>0</v>
      </c>
      <c r="J35" s="170"/>
      <c r="K35" s="171">
        <f t="shared" si="16"/>
        <v>0</v>
      </c>
      <c r="L35" s="171">
        <v>21</v>
      </c>
      <c r="M35" s="171">
        <f t="shared" si="17"/>
        <v>0</v>
      </c>
      <c r="N35" s="163">
        <v>6.3499999999999997E-3</v>
      </c>
      <c r="O35" s="163">
        <f t="shared" si="18"/>
        <v>1.6E-2</v>
      </c>
      <c r="P35" s="163">
        <v>0</v>
      </c>
      <c r="Q35" s="163">
        <f t="shared" si="19"/>
        <v>0</v>
      </c>
      <c r="R35" s="163"/>
      <c r="S35" s="163"/>
      <c r="T35" s="164">
        <v>0.31900000000000001</v>
      </c>
      <c r="U35" s="163">
        <f t="shared" si="20"/>
        <v>0.8</v>
      </c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121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ht="22.5" outlineLevel="1" x14ac:dyDescent="0.2">
      <c r="A36" s="154">
        <v>25</v>
      </c>
      <c r="B36" s="160" t="s">
        <v>154</v>
      </c>
      <c r="C36" s="193" t="s">
        <v>161</v>
      </c>
      <c r="D36" s="162" t="s">
        <v>120</v>
      </c>
      <c r="E36" s="168">
        <v>15.5</v>
      </c>
      <c r="F36" s="170"/>
      <c r="G36" s="171">
        <f t="shared" si="14"/>
        <v>0</v>
      </c>
      <c r="H36" s="170"/>
      <c r="I36" s="171">
        <f t="shared" si="15"/>
        <v>0</v>
      </c>
      <c r="J36" s="170"/>
      <c r="K36" s="171">
        <f t="shared" si="16"/>
        <v>0</v>
      </c>
      <c r="L36" s="171">
        <v>21</v>
      </c>
      <c r="M36" s="171">
        <f t="shared" si="17"/>
        <v>0</v>
      </c>
      <c r="N36" s="163">
        <v>3.6700000000000001E-3</v>
      </c>
      <c r="O36" s="163">
        <f t="shared" si="18"/>
        <v>5.6890000000000003E-2</v>
      </c>
      <c r="P36" s="163">
        <v>0</v>
      </c>
      <c r="Q36" s="163">
        <f t="shared" si="19"/>
        <v>0</v>
      </c>
      <c r="R36" s="163"/>
      <c r="S36" s="163"/>
      <c r="T36" s="164">
        <v>0.36199999999999999</v>
      </c>
      <c r="U36" s="163">
        <f t="shared" si="20"/>
        <v>5.61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121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54">
        <v>26</v>
      </c>
      <c r="B37" s="160" t="s">
        <v>156</v>
      </c>
      <c r="C37" s="193" t="s">
        <v>162</v>
      </c>
      <c r="D37" s="162" t="s">
        <v>120</v>
      </c>
      <c r="E37" s="168">
        <v>15.5</v>
      </c>
      <c r="F37" s="170"/>
      <c r="G37" s="171">
        <f t="shared" si="14"/>
        <v>0</v>
      </c>
      <c r="H37" s="170"/>
      <c r="I37" s="171">
        <f t="shared" si="15"/>
        <v>0</v>
      </c>
      <c r="J37" s="170"/>
      <c r="K37" s="171">
        <f t="shared" si="16"/>
        <v>0</v>
      </c>
      <c r="L37" s="171">
        <v>21</v>
      </c>
      <c r="M37" s="171">
        <f t="shared" si="17"/>
        <v>0</v>
      </c>
      <c r="N37" s="163">
        <v>6.3499999999999997E-3</v>
      </c>
      <c r="O37" s="163">
        <f t="shared" si="18"/>
        <v>9.8430000000000004E-2</v>
      </c>
      <c r="P37" s="163">
        <v>0</v>
      </c>
      <c r="Q37" s="163">
        <f t="shared" si="19"/>
        <v>0</v>
      </c>
      <c r="R37" s="163"/>
      <c r="S37" s="163"/>
      <c r="T37" s="164">
        <v>0.31900000000000001</v>
      </c>
      <c r="U37" s="163">
        <f t="shared" si="20"/>
        <v>4.9400000000000004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121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ht="22.5" outlineLevel="1" x14ac:dyDescent="0.2">
      <c r="A38" s="154">
        <v>27</v>
      </c>
      <c r="B38" s="160" t="s">
        <v>154</v>
      </c>
      <c r="C38" s="193" t="s">
        <v>161</v>
      </c>
      <c r="D38" s="162" t="s">
        <v>120</v>
      </c>
      <c r="E38" s="168">
        <v>314.10000000000002</v>
      </c>
      <c r="F38" s="170"/>
      <c r="G38" s="171">
        <f t="shared" si="14"/>
        <v>0</v>
      </c>
      <c r="H38" s="170"/>
      <c r="I38" s="171">
        <f t="shared" si="15"/>
        <v>0</v>
      </c>
      <c r="J38" s="170"/>
      <c r="K38" s="171">
        <f t="shared" si="16"/>
        <v>0</v>
      </c>
      <c r="L38" s="171">
        <v>21</v>
      </c>
      <c r="M38" s="171">
        <f t="shared" si="17"/>
        <v>0</v>
      </c>
      <c r="N38" s="163">
        <v>3.6700000000000001E-3</v>
      </c>
      <c r="O38" s="163">
        <f t="shared" si="18"/>
        <v>1.1527499999999999</v>
      </c>
      <c r="P38" s="163">
        <v>0</v>
      </c>
      <c r="Q38" s="163">
        <f t="shared" si="19"/>
        <v>0</v>
      </c>
      <c r="R38" s="163"/>
      <c r="S38" s="163"/>
      <c r="T38" s="164">
        <v>0.36199999999999999</v>
      </c>
      <c r="U38" s="163">
        <f t="shared" si="20"/>
        <v>113.7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121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54">
        <v>28</v>
      </c>
      <c r="B39" s="160" t="s">
        <v>156</v>
      </c>
      <c r="C39" s="193" t="s">
        <v>162</v>
      </c>
      <c r="D39" s="162" t="s">
        <v>120</v>
      </c>
      <c r="E39" s="168">
        <v>314.10000000000002</v>
      </c>
      <c r="F39" s="170"/>
      <c r="G39" s="171">
        <f t="shared" si="14"/>
        <v>0</v>
      </c>
      <c r="H39" s="170"/>
      <c r="I39" s="171">
        <f t="shared" si="15"/>
        <v>0</v>
      </c>
      <c r="J39" s="170"/>
      <c r="K39" s="171">
        <f t="shared" si="16"/>
        <v>0</v>
      </c>
      <c r="L39" s="171">
        <v>21</v>
      </c>
      <c r="M39" s="171">
        <f t="shared" si="17"/>
        <v>0</v>
      </c>
      <c r="N39" s="163">
        <v>6.3499999999999997E-3</v>
      </c>
      <c r="O39" s="163">
        <f t="shared" si="18"/>
        <v>1.99454</v>
      </c>
      <c r="P39" s="163">
        <v>0</v>
      </c>
      <c r="Q39" s="163">
        <f t="shared" si="19"/>
        <v>0</v>
      </c>
      <c r="R39" s="163"/>
      <c r="S39" s="163"/>
      <c r="T39" s="164">
        <v>0.31900000000000001</v>
      </c>
      <c r="U39" s="163">
        <f t="shared" si="20"/>
        <v>100.2</v>
      </c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121</v>
      </c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ht="22.5" outlineLevel="1" x14ac:dyDescent="0.2">
      <c r="A40" s="154">
        <v>29</v>
      </c>
      <c r="B40" s="160" t="s">
        <v>154</v>
      </c>
      <c r="C40" s="193" t="s">
        <v>163</v>
      </c>
      <c r="D40" s="162" t="s">
        <v>120</v>
      </c>
      <c r="E40" s="168">
        <v>59.5</v>
      </c>
      <c r="F40" s="170"/>
      <c r="G40" s="171">
        <f t="shared" si="14"/>
        <v>0</v>
      </c>
      <c r="H40" s="170"/>
      <c r="I40" s="171">
        <f t="shared" si="15"/>
        <v>0</v>
      </c>
      <c r="J40" s="170"/>
      <c r="K40" s="171">
        <f t="shared" si="16"/>
        <v>0</v>
      </c>
      <c r="L40" s="171">
        <v>21</v>
      </c>
      <c r="M40" s="171">
        <f t="shared" si="17"/>
        <v>0</v>
      </c>
      <c r="N40" s="163">
        <v>3.6700000000000001E-3</v>
      </c>
      <c r="O40" s="163">
        <f t="shared" si="18"/>
        <v>0.21837000000000001</v>
      </c>
      <c r="P40" s="163">
        <v>0</v>
      </c>
      <c r="Q40" s="163">
        <f t="shared" si="19"/>
        <v>0</v>
      </c>
      <c r="R40" s="163"/>
      <c r="S40" s="163"/>
      <c r="T40" s="164">
        <v>0.36199999999999999</v>
      </c>
      <c r="U40" s="163">
        <f t="shared" si="20"/>
        <v>21.54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121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ht="22.5" outlineLevel="1" x14ac:dyDescent="0.2">
      <c r="A41" s="154">
        <v>30</v>
      </c>
      <c r="B41" s="160" t="s">
        <v>156</v>
      </c>
      <c r="C41" s="193" t="s">
        <v>164</v>
      </c>
      <c r="D41" s="162" t="s">
        <v>120</v>
      </c>
      <c r="E41" s="168">
        <v>59.5</v>
      </c>
      <c r="F41" s="170"/>
      <c r="G41" s="171">
        <f t="shared" si="14"/>
        <v>0</v>
      </c>
      <c r="H41" s="170"/>
      <c r="I41" s="171">
        <f t="shared" si="15"/>
        <v>0</v>
      </c>
      <c r="J41" s="170"/>
      <c r="K41" s="171">
        <f t="shared" si="16"/>
        <v>0</v>
      </c>
      <c r="L41" s="171">
        <v>21</v>
      </c>
      <c r="M41" s="171">
        <f t="shared" si="17"/>
        <v>0</v>
      </c>
      <c r="N41" s="163">
        <v>6.3499999999999997E-3</v>
      </c>
      <c r="O41" s="163">
        <f t="shared" si="18"/>
        <v>0.37783</v>
      </c>
      <c r="P41" s="163">
        <v>0</v>
      </c>
      <c r="Q41" s="163">
        <f t="shared" si="19"/>
        <v>0</v>
      </c>
      <c r="R41" s="163"/>
      <c r="S41" s="163"/>
      <c r="T41" s="164">
        <v>0.31900000000000001</v>
      </c>
      <c r="U41" s="163">
        <f t="shared" si="20"/>
        <v>18.98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121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ht="22.5" outlineLevel="1" x14ac:dyDescent="0.2">
      <c r="A42" s="154">
        <v>31</v>
      </c>
      <c r="B42" s="160" t="s">
        <v>165</v>
      </c>
      <c r="C42" s="193" t="s">
        <v>166</v>
      </c>
      <c r="D42" s="162" t="s">
        <v>120</v>
      </c>
      <c r="E42" s="168">
        <v>1.73</v>
      </c>
      <c r="F42" s="170"/>
      <c r="G42" s="171">
        <f t="shared" si="14"/>
        <v>0</v>
      </c>
      <c r="H42" s="170"/>
      <c r="I42" s="171">
        <f t="shared" si="15"/>
        <v>0</v>
      </c>
      <c r="J42" s="170"/>
      <c r="K42" s="171">
        <f t="shared" si="16"/>
        <v>0</v>
      </c>
      <c r="L42" s="171">
        <v>21</v>
      </c>
      <c r="M42" s="171">
        <f t="shared" si="17"/>
        <v>0</v>
      </c>
      <c r="N42" s="163">
        <v>5.3690000000000002E-2</v>
      </c>
      <c r="O42" s="163">
        <f t="shared" si="18"/>
        <v>9.2880000000000004E-2</v>
      </c>
      <c r="P42" s="163">
        <v>0</v>
      </c>
      <c r="Q42" s="163">
        <f t="shared" si="19"/>
        <v>0</v>
      </c>
      <c r="R42" s="163"/>
      <c r="S42" s="163"/>
      <c r="T42" s="164">
        <v>1.17717</v>
      </c>
      <c r="U42" s="163">
        <f t="shared" si="20"/>
        <v>2.04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121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54">
        <v>32</v>
      </c>
      <c r="B43" s="160" t="s">
        <v>167</v>
      </c>
      <c r="C43" s="193" t="s">
        <v>168</v>
      </c>
      <c r="D43" s="162" t="s">
        <v>169</v>
      </c>
      <c r="E43" s="168">
        <v>2.9</v>
      </c>
      <c r="F43" s="170"/>
      <c r="G43" s="171">
        <f t="shared" si="14"/>
        <v>0</v>
      </c>
      <c r="H43" s="170"/>
      <c r="I43" s="171">
        <f t="shared" si="15"/>
        <v>0</v>
      </c>
      <c r="J43" s="170"/>
      <c r="K43" s="171">
        <f t="shared" si="16"/>
        <v>0</v>
      </c>
      <c r="L43" s="171">
        <v>21</v>
      </c>
      <c r="M43" s="171">
        <f t="shared" si="17"/>
        <v>0</v>
      </c>
      <c r="N43" s="163">
        <v>2.12E-2</v>
      </c>
      <c r="O43" s="163">
        <f t="shared" si="18"/>
        <v>6.148E-2</v>
      </c>
      <c r="P43" s="163">
        <v>0</v>
      </c>
      <c r="Q43" s="163">
        <f t="shared" si="19"/>
        <v>0</v>
      </c>
      <c r="R43" s="163"/>
      <c r="S43" s="163"/>
      <c r="T43" s="164">
        <v>0.18179999999999999</v>
      </c>
      <c r="U43" s="163">
        <f t="shared" si="20"/>
        <v>0.53</v>
      </c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121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x14ac:dyDescent="0.2">
      <c r="A44" s="155" t="s">
        <v>116</v>
      </c>
      <c r="B44" s="161" t="s">
        <v>63</v>
      </c>
      <c r="C44" s="194" t="s">
        <v>64</v>
      </c>
      <c r="D44" s="165"/>
      <c r="E44" s="169"/>
      <c r="F44" s="172"/>
      <c r="G44" s="172">
        <f>SUMIF(AE45:AE47,"&lt;&gt;NOR",G45:G47)</f>
        <v>0</v>
      </c>
      <c r="H44" s="172"/>
      <c r="I44" s="172">
        <f>SUM(I45:I47)</f>
        <v>0</v>
      </c>
      <c r="J44" s="172"/>
      <c r="K44" s="172">
        <f>SUM(K45:K47)</f>
        <v>0</v>
      </c>
      <c r="L44" s="172"/>
      <c r="M44" s="172">
        <f>SUM(M45:M47)</f>
        <v>0</v>
      </c>
      <c r="N44" s="166"/>
      <c r="O44" s="166">
        <f>SUM(O45:O47)</f>
        <v>120.19</v>
      </c>
      <c r="P44" s="166"/>
      <c r="Q44" s="166">
        <f>SUM(Q45:Q47)</f>
        <v>0</v>
      </c>
      <c r="R44" s="166"/>
      <c r="S44" s="166"/>
      <c r="T44" s="167"/>
      <c r="U44" s="166">
        <f>SUM(U45:U47)</f>
        <v>152.93</v>
      </c>
      <c r="AE44" t="s">
        <v>117</v>
      </c>
    </row>
    <row r="45" spans="1:60" outlineLevel="1" x14ac:dyDescent="0.2">
      <c r="A45" s="154">
        <v>33</v>
      </c>
      <c r="B45" s="160" t="s">
        <v>170</v>
      </c>
      <c r="C45" s="193" t="s">
        <v>171</v>
      </c>
      <c r="D45" s="162" t="s">
        <v>120</v>
      </c>
      <c r="E45" s="168">
        <v>16.399999999999999</v>
      </c>
      <c r="F45" s="170"/>
      <c r="G45" s="171">
        <f>ROUND(E45*F45,2)</f>
        <v>0</v>
      </c>
      <c r="H45" s="170"/>
      <c r="I45" s="171">
        <f>ROUND(E45*H45,2)</f>
        <v>0</v>
      </c>
      <c r="J45" s="170"/>
      <c r="K45" s="171">
        <f>ROUND(E45*J45,2)</f>
        <v>0</v>
      </c>
      <c r="L45" s="171">
        <v>21</v>
      </c>
      <c r="M45" s="171">
        <f>G45*(1+L45/100)</f>
        <v>0</v>
      </c>
      <c r="N45" s="163">
        <v>2.5249999999999999</v>
      </c>
      <c r="O45" s="163">
        <f>ROUND(E45*N45,5)</f>
        <v>41.41</v>
      </c>
      <c r="P45" s="163">
        <v>0</v>
      </c>
      <c r="Q45" s="163">
        <f>ROUND(E45*P45,5)</f>
        <v>0</v>
      </c>
      <c r="R45" s="163"/>
      <c r="S45" s="163"/>
      <c r="T45" s="164">
        <v>3.2130000000000001</v>
      </c>
      <c r="U45" s="163">
        <f>ROUND(E45*T45,2)</f>
        <v>52.69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121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54">
        <v>34</v>
      </c>
      <c r="B46" s="160" t="s">
        <v>170</v>
      </c>
      <c r="C46" s="193" t="s">
        <v>172</v>
      </c>
      <c r="D46" s="162" t="s">
        <v>120</v>
      </c>
      <c r="E46" s="168">
        <v>14.8</v>
      </c>
      <c r="F46" s="170"/>
      <c r="G46" s="171">
        <f>ROUND(E46*F46,2)</f>
        <v>0</v>
      </c>
      <c r="H46" s="170"/>
      <c r="I46" s="171">
        <f>ROUND(E46*H46,2)</f>
        <v>0</v>
      </c>
      <c r="J46" s="170"/>
      <c r="K46" s="171">
        <f>ROUND(E46*J46,2)</f>
        <v>0</v>
      </c>
      <c r="L46" s="171">
        <v>21</v>
      </c>
      <c r="M46" s="171">
        <f>G46*(1+L46/100)</f>
        <v>0</v>
      </c>
      <c r="N46" s="163">
        <v>2.5249999999999999</v>
      </c>
      <c r="O46" s="163">
        <f>ROUND(E46*N46,5)</f>
        <v>37.369999999999997</v>
      </c>
      <c r="P46" s="163">
        <v>0</v>
      </c>
      <c r="Q46" s="163">
        <f>ROUND(E46*P46,5)</f>
        <v>0</v>
      </c>
      <c r="R46" s="163"/>
      <c r="S46" s="163"/>
      <c r="T46" s="164">
        <v>3.2130000000000001</v>
      </c>
      <c r="U46" s="163">
        <f>ROUND(E46*T46,2)</f>
        <v>47.55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121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54">
        <v>35</v>
      </c>
      <c r="B47" s="160" t="s">
        <v>170</v>
      </c>
      <c r="C47" s="193" t="s">
        <v>173</v>
      </c>
      <c r="D47" s="162" t="s">
        <v>120</v>
      </c>
      <c r="E47" s="168">
        <v>16.399999999999999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1">
        <f>G47*(1+L47/100)</f>
        <v>0</v>
      </c>
      <c r="N47" s="163">
        <v>2.5249999999999999</v>
      </c>
      <c r="O47" s="163">
        <f>ROUND(E47*N47,5)</f>
        <v>41.41</v>
      </c>
      <c r="P47" s="163">
        <v>0</v>
      </c>
      <c r="Q47" s="163">
        <f>ROUND(E47*P47,5)</f>
        <v>0</v>
      </c>
      <c r="R47" s="163"/>
      <c r="S47" s="163"/>
      <c r="T47" s="164">
        <v>3.2130000000000001</v>
      </c>
      <c r="U47" s="163">
        <f>ROUND(E47*T47,2)</f>
        <v>52.69</v>
      </c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121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x14ac:dyDescent="0.2">
      <c r="A48" s="155" t="s">
        <v>116</v>
      </c>
      <c r="B48" s="161" t="s">
        <v>65</v>
      </c>
      <c r="C48" s="194" t="s">
        <v>66</v>
      </c>
      <c r="D48" s="165"/>
      <c r="E48" s="169"/>
      <c r="F48" s="172"/>
      <c r="G48" s="172">
        <f>SUMIF(AE49:AE51,"&lt;&gt;NOR",G49:G51)</f>
        <v>0</v>
      </c>
      <c r="H48" s="172"/>
      <c r="I48" s="172">
        <f>SUM(I49:I51)</f>
        <v>0</v>
      </c>
      <c r="J48" s="172"/>
      <c r="K48" s="172">
        <f>SUM(K49:K51)</f>
        <v>0</v>
      </c>
      <c r="L48" s="172"/>
      <c r="M48" s="172">
        <f>SUM(M49:M51)</f>
        <v>0</v>
      </c>
      <c r="N48" s="166"/>
      <c r="O48" s="166">
        <f>SUM(O49:O51)</f>
        <v>0.49328</v>
      </c>
      <c r="P48" s="166"/>
      <c r="Q48" s="166">
        <f>SUM(Q49:Q51)</f>
        <v>0</v>
      </c>
      <c r="R48" s="166"/>
      <c r="S48" s="166"/>
      <c r="T48" s="167"/>
      <c r="U48" s="166">
        <f>SUM(U49:U51)</f>
        <v>29.76</v>
      </c>
      <c r="AE48" t="s">
        <v>117</v>
      </c>
    </row>
    <row r="49" spans="1:60" ht="22.5" outlineLevel="1" x14ac:dyDescent="0.2">
      <c r="A49" s="154">
        <v>36</v>
      </c>
      <c r="B49" s="160" t="s">
        <v>174</v>
      </c>
      <c r="C49" s="193" t="s">
        <v>175</v>
      </c>
      <c r="D49" s="162" t="s">
        <v>124</v>
      </c>
      <c r="E49" s="168">
        <v>4</v>
      </c>
      <c r="F49" s="170"/>
      <c r="G49" s="171">
        <f>ROUND(E49*F49,2)</f>
        <v>0</v>
      </c>
      <c r="H49" s="170"/>
      <c r="I49" s="171">
        <f>ROUND(E49*H49,2)</f>
        <v>0</v>
      </c>
      <c r="J49" s="170"/>
      <c r="K49" s="171">
        <f>ROUND(E49*J49,2)</f>
        <v>0</v>
      </c>
      <c r="L49" s="171">
        <v>21</v>
      </c>
      <c r="M49" s="171">
        <f>G49*(1+L49/100)</f>
        <v>0</v>
      </c>
      <c r="N49" s="163">
        <v>3.083E-2</v>
      </c>
      <c r="O49" s="163">
        <f>ROUND(E49*N49,5)</f>
        <v>0.12332</v>
      </c>
      <c r="P49" s="163">
        <v>0</v>
      </c>
      <c r="Q49" s="163">
        <f>ROUND(E49*P49,5)</f>
        <v>0</v>
      </c>
      <c r="R49" s="163"/>
      <c r="S49" s="163"/>
      <c r="T49" s="164">
        <v>1.86</v>
      </c>
      <c r="U49" s="163">
        <f>ROUND(E49*T49,2)</f>
        <v>7.44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121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ht="22.5" outlineLevel="1" x14ac:dyDescent="0.2">
      <c r="A50" s="154">
        <v>37</v>
      </c>
      <c r="B50" s="160" t="s">
        <v>174</v>
      </c>
      <c r="C50" s="193" t="s">
        <v>176</v>
      </c>
      <c r="D50" s="162" t="s">
        <v>124</v>
      </c>
      <c r="E50" s="168">
        <v>5</v>
      </c>
      <c r="F50" s="170"/>
      <c r="G50" s="171">
        <f>ROUND(E50*F50,2)</f>
        <v>0</v>
      </c>
      <c r="H50" s="170"/>
      <c r="I50" s="171">
        <f>ROUND(E50*H50,2)</f>
        <v>0</v>
      </c>
      <c r="J50" s="170"/>
      <c r="K50" s="171">
        <f>ROUND(E50*J50,2)</f>
        <v>0</v>
      </c>
      <c r="L50" s="171">
        <v>21</v>
      </c>
      <c r="M50" s="171">
        <f>G50*(1+L50/100)</f>
        <v>0</v>
      </c>
      <c r="N50" s="163">
        <v>3.083E-2</v>
      </c>
      <c r="O50" s="163">
        <f>ROUND(E50*N50,5)</f>
        <v>0.15415000000000001</v>
      </c>
      <c r="P50" s="163">
        <v>0</v>
      </c>
      <c r="Q50" s="163">
        <f>ROUND(E50*P50,5)</f>
        <v>0</v>
      </c>
      <c r="R50" s="163"/>
      <c r="S50" s="163"/>
      <c r="T50" s="164">
        <v>1.86</v>
      </c>
      <c r="U50" s="163">
        <f>ROUND(E50*T50,2)</f>
        <v>9.3000000000000007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121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ht="33.75" outlineLevel="1" x14ac:dyDescent="0.2">
      <c r="A51" s="154">
        <v>38</v>
      </c>
      <c r="B51" s="160" t="s">
        <v>174</v>
      </c>
      <c r="C51" s="193" t="s">
        <v>177</v>
      </c>
      <c r="D51" s="162" t="s">
        <v>124</v>
      </c>
      <c r="E51" s="168">
        <v>7</v>
      </c>
      <c r="F51" s="170"/>
      <c r="G51" s="171">
        <f>ROUND(E51*F51,2)</f>
        <v>0</v>
      </c>
      <c r="H51" s="170"/>
      <c r="I51" s="171">
        <f>ROUND(E51*H51,2)</f>
        <v>0</v>
      </c>
      <c r="J51" s="170"/>
      <c r="K51" s="171">
        <f>ROUND(E51*J51,2)</f>
        <v>0</v>
      </c>
      <c r="L51" s="171">
        <v>21</v>
      </c>
      <c r="M51" s="171">
        <f>G51*(1+L51/100)</f>
        <v>0</v>
      </c>
      <c r="N51" s="163">
        <v>3.083E-2</v>
      </c>
      <c r="O51" s="163">
        <f>ROUND(E51*N51,5)</f>
        <v>0.21581</v>
      </c>
      <c r="P51" s="163">
        <v>0</v>
      </c>
      <c r="Q51" s="163">
        <f>ROUND(E51*P51,5)</f>
        <v>0</v>
      </c>
      <c r="R51" s="163"/>
      <c r="S51" s="163"/>
      <c r="T51" s="164">
        <v>1.86</v>
      </c>
      <c r="U51" s="163">
        <f>ROUND(E51*T51,2)</f>
        <v>13.02</v>
      </c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121</v>
      </c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x14ac:dyDescent="0.2">
      <c r="A52" s="155" t="s">
        <v>116</v>
      </c>
      <c r="B52" s="161" t="s">
        <v>67</v>
      </c>
      <c r="C52" s="194" t="s">
        <v>68</v>
      </c>
      <c r="D52" s="165"/>
      <c r="E52" s="169"/>
      <c r="F52" s="172"/>
      <c r="G52" s="172">
        <f>SUMIF(AE53:AE55,"&lt;&gt;NOR",G53:G55)</f>
        <v>0</v>
      </c>
      <c r="H52" s="172"/>
      <c r="I52" s="172">
        <f>SUM(I53:I55)</f>
        <v>0</v>
      </c>
      <c r="J52" s="172"/>
      <c r="K52" s="172">
        <f>SUM(K53:K55)</f>
        <v>0</v>
      </c>
      <c r="L52" s="172"/>
      <c r="M52" s="172">
        <f>SUM(M53:M55)</f>
        <v>0</v>
      </c>
      <c r="N52" s="166"/>
      <c r="O52" s="166">
        <f>SUM(O53:O55)</f>
        <v>0.57532000000000005</v>
      </c>
      <c r="P52" s="166"/>
      <c r="Q52" s="166">
        <f>SUM(Q53:Q55)</f>
        <v>0</v>
      </c>
      <c r="R52" s="166"/>
      <c r="S52" s="166"/>
      <c r="T52" s="167"/>
      <c r="U52" s="166">
        <f>SUM(U53:U55)</f>
        <v>77.930000000000007</v>
      </c>
      <c r="AE52" t="s">
        <v>117</v>
      </c>
    </row>
    <row r="53" spans="1:60" ht="22.5" outlineLevel="1" x14ac:dyDescent="0.2">
      <c r="A53" s="154">
        <v>39</v>
      </c>
      <c r="B53" s="160" t="s">
        <v>178</v>
      </c>
      <c r="C53" s="193" t="s">
        <v>179</v>
      </c>
      <c r="D53" s="162" t="s">
        <v>120</v>
      </c>
      <c r="E53" s="168">
        <v>277.83</v>
      </c>
      <c r="F53" s="170"/>
      <c r="G53" s="171">
        <f>ROUND(E53*F53,2)</f>
        <v>0</v>
      </c>
      <c r="H53" s="170"/>
      <c r="I53" s="171">
        <f>ROUND(E53*H53,2)</f>
        <v>0</v>
      </c>
      <c r="J53" s="170"/>
      <c r="K53" s="171">
        <f>ROUND(E53*J53,2)</f>
        <v>0</v>
      </c>
      <c r="L53" s="171">
        <v>21</v>
      </c>
      <c r="M53" s="171">
        <f>G53*(1+L53/100)</f>
        <v>0</v>
      </c>
      <c r="N53" s="163">
        <v>1.58E-3</v>
      </c>
      <c r="O53" s="163">
        <f>ROUND(E53*N53,5)</f>
        <v>0.43897000000000003</v>
      </c>
      <c r="P53" s="163">
        <v>0</v>
      </c>
      <c r="Q53" s="163">
        <f>ROUND(E53*P53,5)</f>
        <v>0</v>
      </c>
      <c r="R53" s="163"/>
      <c r="S53" s="163"/>
      <c r="T53" s="164">
        <v>0.214</v>
      </c>
      <c r="U53" s="163">
        <f>ROUND(E53*T53,2)</f>
        <v>59.46</v>
      </c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121</v>
      </c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ht="22.5" outlineLevel="1" x14ac:dyDescent="0.2">
      <c r="A54" s="154">
        <v>40</v>
      </c>
      <c r="B54" s="160" t="s">
        <v>178</v>
      </c>
      <c r="C54" s="193" t="s">
        <v>180</v>
      </c>
      <c r="D54" s="162" t="s">
        <v>120</v>
      </c>
      <c r="E54" s="168">
        <v>56.3</v>
      </c>
      <c r="F54" s="170"/>
      <c r="G54" s="171">
        <f>ROUND(E54*F54,2)</f>
        <v>0</v>
      </c>
      <c r="H54" s="170"/>
      <c r="I54" s="171">
        <f>ROUND(E54*H54,2)</f>
        <v>0</v>
      </c>
      <c r="J54" s="170"/>
      <c r="K54" s="171">
        <f>ROUND(E54*J54,2)</f>
        <v>0</v>
      </c>
      <c r="L54" s="171">
        <v>21</v>
      </c>
      <c r="M54" s="171">
        <f>G54*(1+L54/100)</f>
        <v>0</v>
      </c>
      <c r="N54" s="163">
        <v>1.58E-3</v>
      </c>
      <c r="O54" s="163">
        <f>ROUND(E54*N54,5)</f>
        <v>8.8950000000000001E-2</v>
      </c>
      <c r="P54" s="163">
        <v>0</v>
      </c>
      <c r="Q54" s="163">
        <f>ROUND(E54*P54,5)</f>
        <v>0</v>
      </c>
      <c r="R54" s="163"/>
      <c r="S54" s="163"/>
      <c r="T54" s="164">
        <v>0.214</v>
      </c>
      <c r="U54" s="163">
        <f>ROUND(E54*T54,2)</f>
        <v>12.05</v>
      </c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121</v>
      </c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ht="22.5" outlineLevel="1" x14ac:dyDescent="0.2">
      <c r="A55" s="154">
        <v>41</v>
      </c>
      <c r="B55" s="160" t="s">
        <v>178</v>
      </c>
      <c r="C55" s="193" t="s">
        <v>181</v>
      </c>
      <c r="D55" s="162" t="s">
        <v>120</v>
      </c>
      <c r="E55" s="168">
        <v>30</v>
      </c>
      <c r="F55" s="170"/>
      <c r="G55" s="171">
        <f>ROUND(E55*F55,2)</f>
        <v>0</v>
      </c>
      <c r="H55" s="170"/>
      <c r="I55" s="171">
        <f>ROUND(E55*H55,2)</f>
        <v>0</v>
      </c>
      <c r="J55" s="170"/>
      <c r="K55" s="171">
        <f>ROUND(E55*J55,2)</f>
        <v>0</v>
      </c>
      <c r="L55" s="171">
        <v>21</v>
      </c>
      <c r="M55" s="171">
        <f>G55*(1+L55/100)</f>
        <v>0</v>
      </c>
      <c r="N55" s="163">
        <v>1.58E-3</v>
      </c>
      <c r="O55" s="163">
        <f>ROUND(E55*N55,5)</f>
        <v>4.7399999999999998E-2</v>
      </c>
      <c r="P55" s="163">
        <v>0</v>
      </c>
      <c r="Q55" s="163">
        <f>ROUND(E55*P55,5)</f>
        <v>0</v>
      </c>
      <c r="R55" s="163"/>
      <c r="S55" s="163"/>
      <c r="T55" s="164">
        <v>0.214</v>
      </c>
      <c r="U55" s="163">
        <f>ROUND(E55*T55,2)</f>
        <v>6.42</v>
      </c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121</v>
      </c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x14ac:dyDescent="0.2">
      <c r="A56" s="155" t="s">
        <v>116</v>
      </c>
      <c r="B56" s="161" t="s">
        <v>69</v>
      </c>
      <c r="C56" s="194" t="s">
        <v>70</v>
      </c>
      <c r="D56" s="165"/>
      <c r="E56" s="169"/>
      <c r="F56" s="172"/>
      <c r="G56" s="172">
        <f>SUMIF(AE57:AE77,"&lt;&gt;NOR",G57:G77)</f>
        <v>0</v>
      </c>
      <c r="H56" s="172"/>
      <c r="I56" s="172">
        <f>SUM(I57:I77)</f>
        <v>0</v>
      </c>
      <c r="J56" s="172"/>
      <c r="K56" s="172">
        <f>SUM(K57:K77)</f>
        <v>0</v>
      </c>
      <c r="L56" s="172"/>
      <c r="M56" s="172">
        <f>SUM(M57:M77)</f>
        <v>0</v>
      </c>
      <c r="N56" s="166"/>
      <c r="O56" s="166">
        <f>SUM(O57:O77)</f>
        <v>9.5189999999999997E-2</v>
      </c>
      <c r="P56" s="166"/>
      <c r="Q56" s="166">
        <f>SUM(Q57:Q77)</f>
        <v>57.655120000000004</v>
      </c>
      <c r="R56" s="166"/>
      <c r="S56" s="166"/>
      <c r="T56" s="167"/>
      <c r="U56" s="166">
        <f>SUM(U57:U77)</f>
        <v>319.79999999999995</v>
      </c>
      <c r="AE56" t="s">
        <v>117</v>
      </c>
    </row>
    <row r="57" spans="1:60" outlineLevel="1" x14ac:dyDescent="0.2">
      <c r="A57" s="154">
        <v>42</v>
      </c>
      <c r="B57" s="160" t="s">
        <v>182</v>
      </c>
      <c r="C57" s="193" t="s">
        <v>183</v>
      </c>
      <c r="D57" s="162" t="s">
        <v>124</v>
      </c>
      <c r="E57" s="168">
        <v>5</v>
      </c>
      <c r="F57" s="170"/>
      <c r="G57" s="171">
        <f t="shared" ref="G57:G77" si="21">ROUND(E57*F57,2)</f>
        <v>0</v>
      </c>
      <c r="H57" s="170"/>
      <c r="I57" s="171">
        <f t="shared" ref="I57:I77" si="22">ROUND(E57*H57,2)</f>
        <v>0</v>
      </c>
      <c r="J57" s="170"/>
      <c r="K57" s="171">
        <f t="shared" ref="K57:K77" si="23">ROUND(E57*J57,2)</f>
        <v>0</v>
      </c>
      <c r="L57" s="171">
        <v>21</v>
      </c>
      <c r="M57" s="171">
        <f t="shared" ref="M57:M77" si="24">G57*(1+L57/100)</f>
        <v>0</v>
      </c>
      <c r="N57" s="163">
        <v>0</v>
      </c>
      <c r="O57" s="163">
        <f t="shared" ref="O57:O77" si="25">ROUND(E57*N57,5)</f>
        <v>0</v>
      </c>
      <c r="P57" s="163">
        <v>0</v>
      </c>
      <c r="Q57" s="163">
        <f t="shared" ref="Q57:Q77" si="26">ROUND(E57*P57,5)</f>
        <v>0</v>
      </c>
      <c r="R57" s="163"/>
      <c r="S57" s="163"/>
      <c r="T57" s="164">
        <v>0.03</v>
      </c>
      <c r="U57" s="163">
        <f t="shared" ref="U57:U77" si="27">ROUND(E57*T57,2)</f>
        <v>0.15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121</v>
      </c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ht="22.5" outlineLevel="1" x14ac:dyDescent="0.2">
      <c r="A58" s="154">
        <v>43</v>
      </c>
      <c r="B58" s="160" t="s">
        <v>184</v>
      </c>
      <c r="C58" s="193" t="s">
        <v>185</v>
      </c>
      <c r="D58" s="162" t="s">
        <v>124</v>
      </c>
      <c r="E58" s="168">
        <v>5</v>
      </c>
      <c r="F58" s="170"/>
      <c r="G58" s="171">
        <f t="shared" si="21"/>
        <v>0</v>
      </c>
      <c r="H58" s="170"/>
      <c r="I58" s="171">
        <f t="shared" si="22"/>
        <v>0</v>
      </c>
      <c r="J58" s="170"/>
      <c r="K58" s="171">
        <f t="shared" si="23"/>
        <v>0</v>
      </c>
      <c r="L58" s="171">
        <v>21</v>
      </c>
      <c r="M58" s="171">
        <f t="shared" si="24"/>
        <v>0</v>
      </c>
      <c r="N58" s="163">
        <v>1.17E-3</v>
      </c>
      <c r="O58" s="163">
        <f t="shared" si="25"/>
        <v>5.8500000000000002E-3</v>
      </c>
      <c r="P58" s="163">
        <v>7.5999999999999998E-2</v>
      </c>
      <c r="Q58" s="163">
        <f t="shared" si="26"/>
        <v>0.38</v>
      </c>
      <c r="R58" s="163"/>
      <c r="S58" s="163"/>
      <c r="T58" s="164">
        <v>0.93899999999999995</v>
      </c>
      <c r="U58" s="163">
        <f t="shared" si="27"/>
        <v>4.7</v>
      </c>
      <c r="V58" s="153"/>
      <c r="W58" s="153"/>
      <c r="X58" s="153"/>
      <c r="Y58" s="153"/>
      <c r="Z58" s="153"/>
      <c r="AA58" s="153"/>
      <c r="AB58" s="153"/>
      <c r="AC58" s="153"/>
      <c r="AD58" s="153"/>
      <c r="AE58" s="153" t="s">
        <v>121</v>
      </c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54">
        <v>44</v>
      </c>
      <c r="B59" s="160" t="s">
        <v>182</v>
      </c>
      <c r="C59" s="193" t="s">
        <v>186</v>
      </c>
      <c r="D59" s="162" t="s">
        <v>124</v>
      </c>
      <c r="E59" s="168">
        <v>11</v>
      </c>
      <c r="F59" s="170"/>
      <c r="G59" s="171">
        <f t="shared" si="21"/>
        <v>0</v>
      </c>
      <c r="H59" s="170"/>
      <c r="I59" s="171">
        <f t="shared" si="22"/>
        <v>0</v>
      </c>
      <c r="J59" s="170"/>
      <c r="K59" s="171">
        <f t="shared" si="23"/>
        <v>0</v>
      </c>
      <c r="L59" s="171">
        <v>21</v>
      </c>
      <c r="M59" s="171">
        <f t="shared" si="24"/>
        <v>0</v>
      </c>
      <c r="N59" s="163">
        <v>0</v>
      </c>
      <c r="O59" s="163">
        <f t="shared" si="25"/>
        <v>0</v>
      </c>
      <c r="P59" s="163">
        <v>0</v>
      </c>
      <c r="Q59" s="163">
        <f t="shared" si="26"/>
        <v>0</v>
      </c>
      <c r="R59" s="163"/>
      <c r="S59" s="163"/>
      <c r="T59" s="164">
        <v>0.03</v>
      </c>
      <c r="U59" s="163">
        <f t="shared" si="27"/>
        <v>0.33</v>
      </c>
      <c r="V59" s="153"/>
      <c r="W59" s="153"/>
      <c r="X59" s="153"/>
      <c r="Y59" s="153"/>
      <c r="Z59" s="153"/>
      <c r="AA59" s="153"/>
      <c r="AB59" s="153"/>
      <c r="AC59" s="153"/>
      <c r="AD59" s="153"/>
      <c r="AE59" s="153" t="s">
        <v>121</v>
      </c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ht="22.5" outlineLevel="1" x14ac:dyDescent="0.2">
      <c r="A60" s="154">
        <v>45</v>
      </c>
      <c r="B60" s="160" t="s">
        <v>184</v>
      </c>
      <c r="C60" s="193" t="s">
        <v>187</v>
      </c>
      <c r="D60" s="162" t="s">
        <v>124</v>
      </c>
      <c r="E60" s="168">
        <v>11</v>
      </c>
      <c r="F60" s="170"/>
      <c r="G60" s="171">
        <f t="shared" si="21"/>
        <v>0</v>
      </c>
      <c r="H60" s="170"/>
      <c r="I60" s="171">
        <f t="shared" si="22"/>
        <v>0</v>
      </c>
      <c r="J60" s="170"/>
      <c r="K60" s="171">
        <f t="shared" si="23"/>
        <v>0</v>
      </c>
      <c r="L60" s="171">
        <v>21</v>
      </c>
      <c r="M60" s="171">
        <f t="shared" si="24"/>
        <v>0</v>
      </c>
      <c r="N60" s="163">
        <v>1.17E-3</v>
      </c>
      <c r="O60" s="163">
        <f t="shared" si="25"/>
        <v>1.2869999999999999E-2</v>
      </c>
      <c r="P60" s="163">
        <v>7.5999999999999998E-2</v>
      </c>
      <c r="Q60" s="163">
        <f t="shared" si="26"/>
        <v>0.83599999999999997</v>
      </c>
      <c r="R60" s="163"/>
      <c r="S60" s="163"/>
      <c r="T60" s="164">
        <v>0.93899999999999995</v>
      </c>
      <c r="U60" s="163">
        <f t="shared" si="27"/>
        <v>10.33</v>
      </c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121</v>
      </c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ht="22.5" outlineLevel="1" x14ac:dyDescent="0.2">
      <c r="A61" s="154">
        <v>46</v>
      </c>
      <c r="B61" s="160" t="s">
        <v>188</v>
      </c>
      <c r="C61" s="193" t="s">
        <v>189</v>
      </c>
      <c r="D61" s="162" t="s">
        <v>190</v>
      </c>
      <c r="E61" s="168">
        <v>10.6</v>
      </c>
      <c r="F61" s="170"/>
      <c r="G61" s="171">
        <f t="shared" si="21"/>
        <v>0</v>
      </c>
      <c r="H61" s="170"/>
      <c r="I61" s="171">
        <f t="shared" si="22"/>
        <v>0</v>
      </c>
      <c r="J61" s="170"/>
      <c r="K61" s="171">
        <f t="shared" si="23"/>
        <v>0</v>
      </c>
      <c r="L61" s="171">
        <v>21</v>
      </c>
      <c r="M61" s="171">
        <f t="shared" si="24"/>
        <v>0</v>
      </c>
      <c r="N61" s="163">
        <v>1.2800000000000001E-3</v>
      </c>
      <c r="O61" s="163">
        <f t="shared" si="25"/>
        <v>1.357E-2</v>
      </c>
      <c r="P61" s="163">
        <v>1.8</v>
      </c>
      <c r="Q61" s="163">
        <f t="shared" si="26"/>
        <v>19.079999999999998</v>
      </c>
      <c r="R61" s="163"/>
      <c r="S61" s="163"/>
      <c r="T61" s="164">
        <v>1.52</v>
      </c>
      <c r="U61" s="163">
        <f t="shared" si="27"/>
        <v>16.11</v>
      </c>
      <c r="V61" s="153"/>
      <c r="W61" s="153"/>
      <c r="X61" s="153"/>
      <c r="Y61" s="153"/>
      <c r="Z61" s="153"/>
      <c r="AA61" s="153"/>
      <c r="AB61" s="153"/>
      <c r="AC61" s="153"/>
      <c r="AD61" s="153"/>
      <c r="AE61" s="153" t="s">
        <v>121</v>
      </c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ht="22.5" outlineLevel="1" x14ac:dyDescent="0.2">
      <c r="A62" s="154">
        <v>47</v>
      </c>
      <c r="B62" s="160" t="s">
        <v>188</v>
      </c>
      <c r="C62" s="193" t="s">
        <v>191</v>
      </c>
      <c r="D62" s="162" t="s">
        <v>190</v>
      </c>
      <c r="E62" s="168">
        <v>1.8</v>
      </c>
      <c r="F62" s="170"/>
      <c r="G62" s="171">
        <f t="shared" si="21"/>
        <v>0</v>
      </c>
      <c r="H62" s="170"/>
      <c r="I62" s="171">
        <f t="shared" si="22"/>
        <v>0</v>
      </c>
      <c r="J62" s="170"/>
      <c r="K62" s="171">
        <f t="shared" si="23"/>
        <v>0</v>
      </c>
      <c r="L62" s="171">
        <v>21</v>
      </c>
      <c r="M62" s="171">
        <f t="shared" si="24"/>
        <v>0</v>
      </c>
      <c r="N62" s="163">
        <v>1.2800000000000001E-3</v>
      </c>
      <c r="O62" s="163">
        <f t="shared" si="25"/>
        <v>2.3E-3</v>
      </c>
      <c r="P62" s="163">
        <v>1.8</v>
      </c>
      <c r="Q62" s="163">
        <f t="shared" si="26"/>
        <v>3.24</v>
      </c>
      <c r="R62" s="163"/>
      <c r="S62" s="163"/>
      <c r="T62" s="164">
        <v>1.52</v>
      </c>
      <c r="U62" s="163">
        <f t="shared" si="27"/>
        <v>2.74</v>
      </c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121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ht="22.5" outlineLevel="1" x14ac:dyDescent="0.2">
      <c r="A63" s="154">
        <v>48</v>
      </c>
      <c r="B63" s="160" t="s">
        <v>192</v>
      </c>
      <c r="C63" s="193" t="s">
        <v>193</v>
      </c>
      <c r="D63" s="162" t="s">
        <v>190</v>
      </c>
      <c r="E63" s="168">
        <v>4.6500000000000004</v>
      </c>
      <c r="F63" s="170"/>
      <c r="G63" s="171">
        <f t="shared" si="21"/>
        <v>0</v>
      </c>
      <c r="H63" s="170"/>
      <c r="I63" s="171">
        <f t="shared" si="22"/>
        <v>0</v>
      </c>
      <c r="J63" s="170"/>
      <c r="K63" s="171">
        <f t="shared" si="23"/>
        <v>0</v>
      </c>
      <c r="L63" s="171">
        <v>21</v>
      </c>
      <c r="M63" s="171">
        <f t="shared" si="24"/>
        <v>0</v>
      </c>
      <c r="N63" s="163">
        <v>0</v>
      </c>
      <c r="O63" s="163">
        <f t="shared" si="25"/>
        <v>0</v>
      </c>
      <c r="P63" s="163">
        <v>0.02</v>
      </c>
      <c r="Q63" s="163">
        <f t="shared" si="26"/>
        <v>9.2999999999999999E-2</v>
      </c>
      <c r="R63" s="163"/>
      <c r="S63" s="163"/>
      <c r="T63" s="164">
        <v>0.23</v>
      </c>
      <c r="U63" s="163">
        <f t="shared" si="27"/>
        <v>1.07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121</v>
      </c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">
      <c r="A64" s="154">
        <v>49</v>
      </c>
      <c r="B64" s="160" t="s">
        <v>188</v>
      </c>
      <c r="C64" s="193" t="s">
        <v>194</v>
      </c>
      <c r="D64" s="162" t="s">
        <v>190</v>
      </c>
      <c r="E64" s="168">
        <v>2.7</v>
      </c>
      <c r="F64" s="170"/>
      <c r="G64" s="171">
        <f t="shared" si="21"/>
        <v>0</v>
      </c>
      <c r="H64" s="170"/>
      <c r="I64" s="171">
        <f t="shared" si="22"/>
        <v>0</v>
      </c>
      <c r="J64" s="170"/>
      <c r="K64" s="171">
        <f t="shared" si="23"/>
        <v>0</v>
      </c>
      <c r="L64" s="171">
        <v>21</v>
      </c>
      <c r="M64" s="171">
        <f t="shared" si="24"/>
        <v>0</v>
      </c>
      <c r="N64" s="163">
        <v>1.2800000000000001E-3</v>
      </c>
      <c r="O64" s="163">
        <f t="shared" si="25"/>
        <v>3.46E-3</v>
      </c>
      <c r="P64" s="163">
        <v>1.8</v>
      </c>
      <c r="Q64" s="163">
        <f t="shared" si="26"/>
        <v>4.8600000000000003</v>
      </c>
      <c r="R64" s="163"/>
      <c r="S64" s="163"/>
      <c r="T64" s="164">
        <v>1.52</v>
      </c>
      <c r="U64" s="163">
        <f t="shared" si="27"/>
        <v>4.0999999999999996</v>
      </c>
      <c r="V64" s="153"/>
      <c r="W64" s="153"/>
      <c r="X64" s="153"/>
      <c r="Y64" s="153"/>
      <c r="Z64" s="153"/>
      <c r="AA64" s="153"/>
      <c r="AB64" s="153"/>
      <c r="AC64" s="153"/>
      <c r="AD64" s="153"/>
      <c r="AE64" s="153" t="s">
        <v>121</v>
      </c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1" x14ac:dyDescent="0.2">
      <c r="A65" s="154">
        <v>50</v>
      </c>
      <c r="B65" s="160" t="s">
        <v>195</v>
      </c>
      <c r="C65" s="193" t="s">
        <v>196</v>
      </c>
      <c r="D65" s="162" t="s">
        <v>120</v>
      </c>
      <c r="E65" s="168">
        <v>2.13</v>
      </c>
      <c r="F65" s="170"/>
      <c r="G65" s="171">
        <f t="shared" si="21"/>
        <v>0</v>
      </c>
      <c r="H65" s="170"/>
      <c r="I65" s="171">
        <f t="shared" si="22"/>
        <v>0</v>
      </c>
      <c r="J65" s="170"/>
      <c r="K65" s="171">
        <f t="shared" si="23"/>
        <v>0</v>
      </c>
      <c r="L65" s="171">
        <v>21</v>
      </c>
      <c r="M65" s="171">
        <f t="shared" si="24"/>
        <v>0</v>
      </c>
      <c r="N65" s="163">
        <v>6.7000000000000002E-4</v>
      </c>
      <c r="O65" s="163">
        <f t="shared" si="25"/>
        <v>1.4300000000000001E-3</v>
      </c>
      <c r="P65" s="163">
        <v>8.2000000000000003E-2</v>
      </c>
      <c r="Q65" s="163">
        <f t="shared" si="26"/>
        <v>0.17466000000000001</v>
      </c>
      <c r="R65" s="163"/>
      <c r="S65" s="163"/>
      <c r="T65" s="164">
        <v>0.6</v>
      </c>
      <c r="U65" s="163">
        <f t="shared" si="27"/>
        <v>1.28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121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ht="22.5" outlineLevel="1" x14ac:dyDescent="0.2">
      <c r="A66" s="154">
        <v>51</v>
      </c>
      <c r="B66" s="160" t="s">
        <v>197</v>
      </c>
      <c r="C66" s="193" t="s">
        <v>198</v>
      </c>
      <c r="D66" s="162" t="s">
        <v>190</v>
      </c>
      <c r="E66" s="168">
        <v>1.1000000000000001</v>
      </c>
      <c r="F66" s="170"/>
      <c r="G66" s="171">
        <f t="shared" si="21"/>
        <v>0</v>
      </c>
      <c r="H66" s="170"/>
      <c r="I66" s="171">
        <f t="shared" si="22"/>
        <v>0</v>
      </c>
      <c r="J66" s="170"/>
      <c r="K66" s="171">
        <f t="shared" si="23"/>
        <v>0</v>
      </c>
      <c r="L66" s="171">
        <v>21</v>
      </c>
      <c r="M66" s="171">
        <f t="shared" si="24"/>
        <v>0</v>
      </c>
      <c r="N66" s="163">
        <v>0</v>
      </c>
      <c r="O66" s="163">
        <f t="shared" si="25"/>
        <v>0</v>
      </c>
      <c r="P66" s="163">
        <v>2.2000000000000002</v>
      </c>
      <c r="Q66" s="163">
        <f t="shared" si="26"/>
        <v>2.42</v>
      </c>
      <c r="R66" s="163"/>
      <c r="S66" s="163"/>
      <c r="T66" s="164">
        <v>11.32</v>
      </c>
      <c r="U66" s="163">
        <f t="shared" si="27"/>
        <v>12.45</v>
      </c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121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54">
        <v>52</v>
      </c>
      <c r="B67" s="160" t="s">
        <v>199</v>
      </c>
      <c r="C67" s="193" t="s">
        <v>200</v>
      </c>
      <c r="D67" s="162" t="s">
        <v>124</v>
      </c>
      <c r="E67" s="168">
        <v>4</v>
      </c>
      <c r="F67" s="170"/>
      <c r="G67" s="171">
        <f t="shared" si="21"/>
        <v>0</v>
      </c>
      <c r="H67" s="170"/>
      <c r="I67" s="171">
        <f t="shared" si="22"/>
        <v>0</v>
      </c>
      <c r="J67" s="170"/>
      <c r="K67" s="171">
        <f t="shared" si="23"/>
        <v>0</v>
      </c>
      <c r="L67" s="171">
        <v>21</v>
      </c>
      <c r="M67" s="171">
        <f t="shared" si="24"/>
        <v>0</v>
      </c>
      <c r="N67" s="163">
        <v>3.0999999999999999E-3</v>
      </c>
      <c r="O67" s="163">
        <f t="shared" si="25"/>
        <v>1.24E-2</v>
      </c>
      <c r="P67" s="163">
        <v>1.6</v>
      </c>
      <c r="Q67" s="163">
        <f t="shared" si="26"/>
        <v>6.4</v>
      </c>
      <c r="R67" s="163"/>
      <c r="S67" s="163"/>
      <c r="T67" s="164">
        <v>5.2439999999999998</v>
      </c>
      <c r="U67" s="163">
        <f t="shared" si="27"/>
        <v>20.98</v>
      </c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121</v>
      </c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54">
        <v>53</v>
      </c>
      <c r="B68" s="160" t="s">
        <v>201</v>
      </c>
      <c r="C68" s="193" t="s">
        <v>202</v>
      </c>
      <c r="D68" s="162" t="s">
        <v>120</v>
      </c>
      <c r="E68" s="168">
        <v>105.82</v>
      </c>
      <c r="F68" s="170"/>
      <c r="G68" s="171">
        <f t="shared" si="21"/>
        <v>0</v>
      </c>
      <c r="H68" s="170"/>
      <c r="I68" s="171">
        <f t="shared" si="22"/>
        <v>0</v>
      </c>
      <c r="J68" s="170"/>
      <c r="K68" s="171">
        <f t="shared" si="23"/>
        <v>0</v>
      </c>
      <c r="L68" s="171">
        <v>21</v>
      </c>
      <c r="M68" s="171">
        <f t="shared" si="24"/>
        <v>0</v>
      </c>
      <c r="N68" s="163">
        <v>0</v>
      </c>
      <c r="O68" s="163">
        <f t="shared" si="25"/>
        <v>0</v>
      </c>
      <c r="P68" s="163">
        <v>6.8000000000000005E-2</v>
      </c>
      <c r="Q68" s="163">
        <f t="shared" si="26"/>
        <v>7.1957599999999999</v>
      </c>
      <c r="R68" s="163"/>
      <c r="S68" s="163"/>
      <c r="T68" s="164">
        <v>0.3</v>
      </c>
      <c r="U68" s="163">
        <f t="shared" si="27"/>
        <v>31.75</v>
      </c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121</v>
      </c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ht="22.5" outlineLevel="1" x14ac:dyDescent="0.2">
      <c r="A69" s="154">
        <v>54</v>
      </c>
      <c r="B69" s="160" t="s">
        <v>203</v>
      </c>
      <c r="C69" s="193" t="s">
        <v>204</v>
      </c>
      <c r="D69" s="162" t="s">
        <v>124</v>
      </c>
      <c r="E69" s="168">
        <v>8</v>
      </c>
      <c r="F69" s="170"/>
      <c r="G69" s="171">
        <f t="shared" si="21"/>
        <v>0</v>
      </c>
      <c r="H69" s="170"/>
      <c r="I69" s="171">
        <f t="shared" si="22"/>
        <v>0</v>
      </c>
      <c r="J69" s="170"/>
      <c r="K69" s="171">
        <f t="shared" si="23"/>
        <v>0</v>
      </c>
      <c r="L69" s="171">
        <v>21</v>
      </c>
      <c r="M69" s="171">
        <f t="shared" si="24"/>
        <v>0</v>
      </c>
      <c r="N69" s="163">
        <v>4.8999999999999998E-4</v>
      </c>
      <c r="O69" s="163">
        <f t="shared" si="25"/>
        <v>3.9199999999999999E-3</v>
      </c>
      <c r="P69" s="163">
        <v>3.1E-2</v>
      </c>
      <c r="Q69" s="163">
        <f t="shared" si="26"/>
        <v>0.248</v>
      </c>
      <c r="R69" s="163"/>
      <c r="S69" s="163"/>
      <c r="T69" s="164">
        <v>0.77200000000000002</v>
      </c>
      <c r="U69" s="163">
        <f t="shared" si="27"/>
        <v>6.18</v>
      </c>
      <c r="V69" s="153"/>
      <c r="W69" s="153"/>
      <c r="X69" s="153"/>
      <c r="Y69" s="153"/>
      <c r="Z69" s="153"/>
      <c r="AA69" s="153"/>
      <c r="AB69" s="153"/>
      <c r="AC69" s="153"/>
      <c r="AD69" s="153"/>
      <c r="AE69" s="153" t="s">
        <v>121</v>
      </c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ht="22.5" outlineLevel="1" x14ac:dyDescent="0.2">
      <c r="A70" s="154">
        <v>55</v>
      </c>
      <c r="B70" s="160" t="s">
        <v>205</v>
      </c>
      <c r="C70" s="193" t="s">
        <v>206</v>
      </c>
      <c r="D70" s="162" t="s">
        <v>190</v>
      </c>
      <c r="E70" s="168">
        <v>0.5</v>
      </c>
      <c r="F70" s="170"/>
      <c r="G70" s="171">
        <f t="shared" si="21"/>
        <v>0</v>
      </c>
      <c r="H70" s="170"/>
      <c r="I70" s="171">
        <f t="shared" si="22"/>
        <v>0</v>
      </c>
      <c r="J70" s="170"/>
      <c r="K70" s="171">
        <f t="shared" si="23"/>
        <v>0</v>
      </c>
      <c r="L70" s="171">
        <v>21</v>
      </c>
      <c r="M70" s="171">
        <f t="shared" si="24"/>
        <v>0</v>
      </c>
      <c r="N70" s="163">
        <v>1.82E-3</v>
      </c>
      <c r="O70" s="163">
        <f t="shared" si="25"/>
        <v>9.1E-4</v>
      </c>
      <c r="P70" s="163">
        <v>1.95</v>
      </c>
      <c r="Q70" s="163">
        <f t="shared" si="26"/>
        <v>0.97499999999999998</v>
      </c>
      <c r="R70" s="163"/>
      <c r="S70" s="163"/>
      <c r="T70" s="164">
        <v>6.7560000000000002</v>
      </c>
      <c r="U70" s="163">
        <f t="shared" si="27"/>
        <v>3.38</v>
      </c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121</v>
      </c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ht="22.5" outlineLevel="1" x14ac:dyDescent="0.2">
      <c r="A71" s="154">
        <v>56</v>
      </c>
      <c r="B71" s="160" t="s">
        <v>207</v>
      </c>
      <c r="C71" s="193" t="s">
        <v>208</v>
      </c>
      <c r="D71" s="162" t="s">
        <v>169</v>
      </c>
      <c r="E71" s="168">
        <v>15.6</v>
      </c>
      <c r="F71" s="170"/>
      <c r="G71" s="171">
        <f t="shared" si="21"/>
        <v>0</v>
      </c>
      <c r="H71" s="170"/>
      <c r="I71" s="171">
        <f t="shared" si="22"/>
        <v>0</v>
      </c>
      <c r="J71" s="170"/>
      <c r="K71" s="171">
        <f t="shared" si="23"/>
        <v>0</v>
      </c>
      <c r="L71" s="171">
        <v>21</v>
      </c>
      <c r="M71" s="171">
        <f t="shared" si="24"/>
        <v>0</v>
      </c>
      <c r="N71" s="163">
        <v>4.8999999999999998E-4</v>
      </c>
      <c r="O71" s="163">
        <f t="shared" si="25"/>
        <v>7.6400000000000001E-3</v>
      </c>
      <c r="P71" s="163">
        <v>8.6999999999999994E-2</v>
      </c>
      <c r="Q71" s="163">
        <f t="shared" si="26"/>
        <v>1.3572</v>
      </c>
      <c r="R71" s="163"/>
      <c r="S71" s="163"/>
      <c r="T71" s="164">
        <v>4.7249999999999996</v>
      </c>
      <c r="U71" s="163">
        <f t="shared" si="27"/>
        <v>73.709999999999994</v>
      </c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121</v>
      </c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54">
        <v>57</v>
      </c>
      <c r="B72" s="160" t="s">
        <v>209</v>
      </c>
      <c r="C72" s="193" t="s">
        <v>210</v>
      </c>
      <c r="D72" s="162" t="s">
        <v>124</v>
      </c>
      <c r="E72" s="168">
        <v>4</v>
      </c>
      <c r="F72" s="170"/>
      <c r="G72" s="171">
        <f t="shared" si="21"/>
        <v>0</v>
      </c>
      <c r="H72" s="170"/>
      <c r="I72" s="171">
        <f t="shared" si="22"/>
        <v>0</v>
      </c>
      <c r="J72" s="170"/>
      <c r="K72" s="171">
        <f t="shared" si="23"/>
        <v>0</v>
      </c>
      <c r="L72" s="171">
        <v>21</v>
      </c>
      <c r="M72" s="171">
        <f t="shared" si="24"/>
        <v>0</v>
      </c>
      <c r="N72" s="163">
        <v>3.4000000000000002E-4</v>
      </c>
      <c r="O72" s="163">
        <f t="shared" si="25"/>
        <v>1.3600000000000001E-3</v>
      </c>
      <c r="P72" s="163">
        <v>3.1E-2</v>
      </c>
      <c r="Q72" s="163">
        <f t="shared" si="26"/>
        <v>0.124</v>
      </c>
      <c r="R72" s="163"/>
      <c r="S72" s="163"/>
      <c r="T72" s="164">
        <v>0.32</v>
      </c>
      <c r="U72" s="163">
        <f t="shared" si="27"/>
        <v>1.28</v>
      </c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121</v>
      </c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54">
        <v>58</v>
      </c>
      <c r="B73" s="160" t="s">
        <v>211</v>
      </c>
      <c r="C73" s="193" t="s">
        <v>212</v>
      </c>
      <c r="D73" s="162" t="s">
        <v>124</v>
      </c>
      <c r="E73" s="168">
        <v>4</v>
      </c>
      <c r="F73" s="170"/>
      <c r="G73" s="171">
        <f t="shared" si="21"/>
        <v>0</v>
      </c>
      <c r="H73" s="170"/>
      <c r="I73" s="171">
        <f t="shared" si="22"/>
        <v>0</v>
      </c>
      <c r="J73" s="170"/>
      <c r="K73" s="171">
        <f t="shared" si="23"/>
        <v>0</v>
      </c>
      <c r="L73" s="171">
        <v>21</v>
      </c>
      <c r="M73" s="171">
        <f t="shared" si="24"/>
        <v>0</v>
      </c>
      <c r="N73" s="163">
        <v>3.4000000000000002E-4</v>
      </c>
      <c r="O73" s="163">
        <f t="shared" si="25"/>
        <v>1.3600000000000001E-3</v>
      </c>
      <c r="P73" s="163">
        <v>3.1E-2</v>
      </c>
      <c r="Q73" s="163">
        <f t="shared" si="26"/>
        <v>0.124</v>
      </c>
      <c r="R73" s="163"/>
      <c r="S73" s="163"/>
      <c r="T73" s="164">
        <v>0.32</v>
      </c>
      <c r="U73" s="163">
        <f t="shared" si="27"/>
        <v>1.28</v>
      </c>
      <c r="V73" s="153"/>
      <c r="W73" s="153"/>
      <c r="X73" s="153"/>
      <c r="Y73" s="153"/>
      <c r="Z73" s="153"/>
      <c r="AA73" s="153"/>
      <c r="AB73" s="153"/>
      <c r="AC73" s="153"/>
      <c r="AD73" s="153"/>
      <c r="AE73" s="153" t="s">
        <v>121</v>
      </c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54">
        <v>59</v>
      </c>
      <c r="B74" s="160" t="s">
        <v>213</v>
      </c>
      <c r="C74" s="193" t="s">
        <v>214</v>
      </c>
      <c r="D74" s="162" t="s">
        <v>124</v>
      </c>
      <c r="E74" s="168">
        <v>1</v>
      </c>
      <c r="F74" s="170"/>
      <c r="G74" s="171">
        <f t="shared" si="21"/>
        <v>0</v>
      </c>
      <c r="H74" s="170"/>
      <c r="I74" s="171">
        <f t="shared" si="22"/>
        <v>0</v>
      </c>
      <c r="J74" s="170"/>
      <c r="K74" s="171">
        <f t="shared" si="23"/>
        <v>0</v>
      </c>
      <c r="L74" s="171">
        <v>21</v>
      </c>
      <c r="M74" s="171">
        <f t="shared" si="24"/>
        <v>0</v>
      </c>
      <c r="N74" s="163">
        <v>3.4000000000000002E-4</v>
      </c>
      <c r="O74" s="163">
        <f t="shared" si="25"/>
        <v>3.4000000000000002E-4</v>
      </c>
      <c r="P74" s="163">
        <v>3.1E-2</v>
      </c>
      <c r="Q74" s="163">
        <f t="shared" si="26"/>
        <v>3.1E-2</v>
      </c>
      <c r="R74" s="163"/>
      <c r="S74" s="163"/>
      <c r="T74" s="164">
        <v>0.32</v>
      </c>
      <c r="U74" s="163">
        <f t="shared" si="27"/>
        <v>0.32</v>
      </c>
      <c r="V74" s="153"/>
      <c r="W74" s="153"/>
      <c r="X74" s="153"/>
      <c r="Y74" s="153"/>
      <c r="Z74" s="153"/>
      <c r="AA74" s="153"/>
      <c r="AB74" s="153"/>
      <c r="AC74" s="153"/>
      <c r="AD74" s="153"/>
      <c r="AE74" s="153" t="s">
        <v>121</v>
      </c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1" x14ac:dyDescent="0.2">
      <c r="A75" s="154">
        <v>60</v>
      </c>
      <c r="B75" s="160" t="s">
        <v>215</v>
      </c>
      <c r="C75" s="193" t="s">
        <v>216</v>
      </c>
      <c r="D75" s="162" t="s">
        <v>124</v>
      </c>
      <c r="E75" s="168">
        <v>1</v>
      </c>
      <c r="F75" s="170"/>
      <c r="G75" s="171">
        <f t="shared" si="21"/>
        <v>0</v>
      </c>
      <c r="H75" s="170"/>
      <c r="I75" s="171">
        <f t="shared" si="22"/>
        <v>0</v>
      </c>
      <c r="J75" s="170"/>
      <c r="K75" s="171">
        <f t="shared" si="23"/>
        <v>0</v>
      </c>
      <c r="L75" s="171">
        <v>21</v>
      </c>
      <c r="M75" s="171">
        <f t="shared" si="24"/>
        <v>0</v>
      </c>
      <c r="N75" s="163">
        <v>3.4000000000000002E-4</v>
      </c>
      <c r="O75" s="163">
        <f t="shared" si="25"/>
        <v>3.4000000000000002E-4</v>
      </c>
      <c r="P75" s="163">
        <v>8.5999999999999993E-2</v>
      </c>
      <c r="Q75" s="163">
        <f t="shared" si="26"/>
        <v>8.5999999999999993E-2</v>
      </c>
      <c r="R75" s="163"/>
      <c r="S75" s="163"/>
      <c r="T75" s="164">
        <v>0.51</v>
      </c>
      <c r="U75" s="163">
        <f t="shared" si="27"/>
        <v>0.51</v>
      </c>
      <c r="V75" s="153"/>
      <c r="W75" s="153"/>
      <c r="X75" s="153"/>
      <c r="Y75" s="153"/>
      <c r="Z75" s="153"/>
      <c r="AA75" s="153"/>
      <c r="AB75" s="153"/>
      <c r="AC75" s="153"/>
      <c r="AD75" s="153"/>
      <c r="AE75" s="153" t="s">
        <v>121</v>
      </c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">
      <c r="A76" s="154">
        <v>61</v>
      </c>
      <c r="B76" s="160" t="s">
        <v>217</v>
      </c>
      <c r="C76" s="193" t="s">
        <v>218</v>
      </c>
      <c r="D76" s="162" t="s">
        <v>169</v>
      </c>
      <c r="E76" s="168">
        <v>56</v>
      </c>
      <c r="F76" s="170"/>
      <c r="G76" s="171">
        <f t="shared" si="21"/>
        <v>0</v>
      </c>
      <c r="H76" s="170"/>
      <c r="I76" s="171">
        <f t="shared" si="22"/>
        <v>0</v>
      </c>
      <c r="J76" s="170"/>
      <c r="K76" s="171">
        <f t="shared" si="23"/>
        <v>0</v>
      </c>
      <c r="L76" s="171">
        <v>21</v>
      </c>
      <c r="M76" s="171">
        <f t="shared" si="24"/>
        <v>0</v>
      </c>
      <c r="N76" s="163">
        <v>4.8999999999999998E-4</v>
      </c>
      <c r="O76" s="163">
        <f t="shared" si="25"/>
        <v>2.7439999999999999E-2</v>
      </c>
      <c r="P76" s="163">
        <v>8.1000000000000003E-2</v>
      </c>
      <c r="Q76" s="163">
        <f t="shared" si="26"/>
        <v>4.5359999999999996</v>
      </c>
      <c r="R76" s="163"/>
      <c r="S76" s="163"/>
      <c r="T76" s="164">
        <v>0.81200000000000006</v>
      </c>
      <c r="U76" s="163">
        <f t="shared" si="27"/>
        <v>45.47</v>
      </c>
      <c r="V76" s="153"/>
      <c r="W76" s="153"/>
      <c r="X76" s="153"/>
      <c r="Y76" s="153"/>
      <c r="Z76" s="153"/>
      <c r="AA76" s="153"/>
      <c r="AB76" s="153"/>
      <c r="AC76" s="153"/>
      <c r="AD76" s="153"/>
      <c r="AE76" s="153" t="s">
        <v>121</v>
      </c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">
      <c r="A77" s="154">
        <v>62</v>
      </c>
      <c r="B77" s="160" t="s">
        <v>219</v>
      </c>
      <c r="C77" s="193" t="s">
        <v>220</v>
      </c>
      <c r="D77" s="162" t="s">
        <v>169</v>
      </c>
      <c r="E77" s="168">
        <v>148.5</v>
      </c>
      <c r="F77" s="170"/>
      <c r="G77" s="171">
        <f t="shared" si="21"/>
        <v>0</v>
      </c>
      <c r="H77" s="170"/>
      <c r="I77" s="171">
        <f t="shared" si="22"/>
        <v>0</v>
      </c>
      <c r="J77" s="170"/>
      <c r="K77" s="171">
        <f t="shared" si="23"/>
        <v>0</v>
      </c>
      <c r="L77" s="171">
        <v>21</v>
      </c>
      <c r="M77" s="171">
        <f t="shared" si="24"/>
        <v>0</v>
      </c>
      <c r="N77" s="163">
        <v>0</v>
      </c>
      <c r="O77" s="163">
        <f t="shared" si="25"/>
        <v>0</v>
      </c>
      <c r="P77" s="163">
        <v>3.6999999999999998E-2</v>
      </c>
      <c r="Q77" s="163">
        <f t="shared" si="26"/>
        <v>5.4945000000000004</v>
      </c>
      <c r="R77" s="163"/>
      <c r="S77" s="163"/>
      <c r="T77" s="164">
        <v>0.55000000000000004</v>
      </c>
      <c r="U77" s="163">
        <f t="shared" si="27"/>
        <v>81.680000000000007</v>
      </c>
      <c r="V77" s="153"/>
      <c r="W77" s="153"/>
      <c r="X77" s="153"/>
      <c r="Y77" s="153"/>
      <c r="Z77" s="153"/>
      <c r="AA77" s="153"/>
      <c r="AB77" s="153"/>
      <c r="AC77" s="153"/>
      <c r="AD77" s="153"/>
      <c r="AE77" s="153" t="s">
        <v>121</v>
      </c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x14ac:dyDescent="0.2">
      <c r="A78" s="155" t="s">
        <v>116</v>
      </c>
      <c r="B78" s="161" t="s">
        <v>71</v>
      </c>
      <c r="C78" s="194" t="s">
        <v>72</v>
      </c>
      <c r="D78" s="165"/>
      <c r="E78" s="169"/>
      <c r="F78" s="172"/>
      <c r="G78" s="172">
        <f>SUMIF(AE79:AE84,"&lt;&gt;NOR",G79:G84)</f>
        <v>0</v>
      </c>
      <c r="H78" s="172"/>
      <c r="I78" s="172">
        <f>SUM(I79:I84)</f>
        <v>0</v>
      </c>
      <c r="J78" s="172"/>
      <c r="K78" s="172">
        <f>SUM(K79:K84)</f>
        <v>0</v>
      </c>
      <c r="L78" s="172"/>
      <c r="M78" s="172">
        <f>SUM(M79:M84)</f>
        <v>0</v>
      </c>
      <c r="N78" s="166"/>
      <c r="O78" s="166">
        <f>SUM(O79:O84)</f>
        <v>0</v>
      </c>
      <c r="P78" s="166"/>
      <c r="Q78" s="166">
        <f>SUM(Q79:Q84)</f>
        <v>0</v>
      </c>
      <c r="R78" s="166"/>
      <c r="S78" s="166"/>
      <c r="T78" s="167"/>
      <c r="U78" s="166">
        <f>SUM(U79:U84)</f>
        <v>277.32</v>
      </c>
      <c r="AE78" t="s">
        <v>117</v>
      </c>
    </row>
    <row r="79" spans="1:60" ht="22.5" outlineLevel="1" x14ac:dyDescent="0.2">
      <c r="A79" s="154">
        <v>63</v>
      </c>
      <c r="B79" s="160" t="s">
        <v>221</v>
      </c>
      <c r="C79" s="193" t="s">
        <v>222</v>
      </c>
      <c r="D79" s="162" t="s">
        <v>133</v>
      </c>
      <c r="E79" s="274">
        <v>60.155000000000001</v>
      </c>
      <c r="F79" s="170"/>
      <c r="G79" s="171">
        <f t="shared" ref="G79:G84" si="28">ROUND(E79*F79,2)</f>
        <v>0</v>
      </c>
      <c r="H79" s="170"/>
      <c r="I79" s="171">
        <f t="shared" ref="I79:I84" si="29">ROUND(E79*H79,2)</f>
        <v>0</v>
      </c>
      <c r="J79" s="170"/>
      <c r="K79" s="171">
        <f t="shared" ref="K79:K84" si="30">ROUND(E79*J79,2)</f>
        <v>0</v>
      </c>
      <c r="L79" s="171">
        <v>21</v>
      </c>
      <c r="M79" s="171">
        <f t="shared" ref="M79:M84" si="31">G79*(1+L79/100)</f>
        <v>0</v>
      </c>
      <c r="N79" s="163">
        <v>0</v>
      </c>
      <c r="O79" s="163">
        <f t="shared" ref="O79:O84" si="32">ROUND(E79*N79,5)</f>
        <v>0</v>
      </c>
      <c r="P79" s="163">
        <v>0</v>
      </c>
      <c r="Q79" s="163">
        <f t="shared" ref="Q79:Q84" si="33">ROUND(E79*P79,5)</f>
        <v>0</v>
      </c>
      <c r="R79" s="163"/>
      <c r="S79" s="163"/>
      <c r="T79" s="164">
        <v>2.0089999999999999</v>
      </c>
      <c r="U79" s="163">
        <f t="shared" ref="U79:U84" si="34">ROUND(E79*T79,2)</f>
        <v>120.85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121</v>
      </c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ht="22.5" outlineLevel="1" x14ac:dyDescent="0.2">
      <c r="A80" s="154">
        <v>64</v>
      </c>
      <c r="B80" s="160" t="s">
        <v>223</v>
      </c>
      <c r="C80" s="193" t="s">
        <v>224</v>
      </c>
      <c r="D80" s="162" t="s">
        <v>133</v>
      </c>
      <c r="E80" s="274">
        <v>60.155000000000001</v>
      </c>
      <c r="F80" s="170"/>
      <c r="G80" s="171">
        <f t="shared" si="28"/>
        <v>0</v>
      </c>
      <c r="H80" s="170"/>
      <c r="I80" s="171">
        <f t="shared" si="29"/>
        <v>0</v>
      </c>
      <c r="J80" s="170"/>
      <c r="K80" s="171">
        <f t="shared" si="30"/>
        <v>0</v>
      </c>
      <c r="L80" s="171">
        <v>21</v>
      </c>
      <c r="M80" s="171">
        <f t="shared" si="31"/>
        <v>0</v>
      </c>
      <c r="N80" s="163">
        <v>0</v>
      </c>
      <c r="O80" s="163">
        <f t="shared" si="32"/>
        <v>0</v>
      </c>
      <c r="P80" s="163">
        <v>0</v>
      </c>
      <c r="Q80" s="163">
        <f t="shared" si="33"/>
        <v>0</v>
      </c>
      <c r="R80" s="163"/>
      <c r="S80" s="163"/>
      <c r="T80" s="164">
        <v>0.95899999999999996</v>
      </c>
      <c r="U80" s="163">
        <f t="shared" si="34"/>
        <v>57.69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121</v>
      </c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>
        <v>65</v>
      </c>
      <c r="B81" s="160" t="s">
        <v>225</v>
      </c>
      <c r="C81" s="193" t="s">
        <v>226</v>
      </c>
      <c r="D81" s="162" t="s">
        <v>133</v>
      </c>
      <c r="E81" s="274">
        <v>60.155000000000001</v>
      </c>
      <c r="F81" s="170"/>
      <c r="G81" s="171">
        <f t="shared" si="28"/>
        <v>0</v>
      </c>
      <c r="H81" s="170"/>
      <c r="I81" s="171">
        <f t="shared" si="29"/>
        <v>0</v>
      </c>
      <c r="J81" s="170"/>
      <c r="K81" s="171">
        <f t="shared" si="30"/>
        <v>0</v>
      </c>
      <c r="L81" s="171">
        <v>21</v>
      </c>
      <c r="M81" s="171">
        <f t="shared" si="31"/>
        <v>0</v>
      </c>
      <c r="N81" s="163">
        <v>0</v>
      </c>
      <c r="O81" s="163">
        <f t="shared" si="32"/>
        <v>0</v>
      </c>
      <c r="P81" s="163">
        <v>0</v>
      </c>
      <c r="Q81" s="163">
        <f t="shared" si="33"/>
        <v>0</v>
      </c>
      <c r="R81" s="163"/>
      <c r="S81" s="163"/>
      <c r="T81" s="164">
        <v>0.49</v>
      </c>
      <c r="U81" s="163">
        <f t="shared" si="34"/>
        <v>29.48</v>
      </c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121</v>
      </c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1" x14ac:dyDescent="0.2">
      <c r="A82" s="154">
        <v>66</v>
      </c>
      <c r="B82" s="160" t="s">
        <v>227</v>
      </c>
      <c r="C82" s="193" t="s">
        <v>228</v>
      </c>
      <c r="D82" s="162" t="s">
        <v>133</v>
      </c>
      <c r="E82" s="274">
        <v>1804.65</v>
      </c>
      <c r="F82" s="170"/>
      <c r="G82" s="171">
        <f t="shared" si="28"/>
        <v>0</v>
      </c>
      <c r="H82" s="170"/>
      <c r="I82" s="171">
        <f t="shared" si="29"/>
        <v>0</v>
      </c>
      <c r="J82" s="170"/>
      <c r="K82" s="171">
        <f t="shared" si="30"/>
        <v>0</v>
      </c>
      <c r="L82" s="171">
        <v>21</v>
      </c>
      <c r="M82" s="171">
        <f t="shared" si="31"/>
        <v>0</v>
      </c>
      <c r="N82" s="163">
        <v>0</v>
      </c>
      <c r="O82" s="163">
        <f t="shared" si="32"/>
        <v>0</v>
      </c>
      <c r="P82" s="163">
        <v>0</v>
      </c>
      <c r="Q82" s="163">
        <f t="shared" si="33"/>
        <v>0</v>
      </c>
      <c r="R82" s="163"/>
      <c r="S82" s="163"/>
      <c r="T82" s="164">
        <v>0</v>
      </c>
      <c r="U82" s="163">
        <f t="shared" si="34"/>
        <v>0</v>
      </c>
      <c r="V82" s="153"/>
      <c r="W82" s="153"/>
      <c r="X82" s="153"/>
      <c r="Y82" s="153"/>
      <c r="Z82" s="153"/>
      <c r="AA82" s="153"/>
      <c r="AB82" s="153"/>
      <c r="AC82" s="153"/>
      <c r="AD82" s="153"/>
      <c r="AE82" s="153" t="s">
        <v>121</v>
      </c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1" x14ac:dyDescent="0.2">
      <c r="A83" s="154">
        <v>67</v>
      </c>
      <c r="B83" s="160" t="s">
        <v>229</v>
      </c>
      <c r="C83" s="193" t="s">
        <v>230</v>
      </c>
      <c r="D83" s="162" t="s">
        <v>133</v>
      </c>
      <c r="E83" s="274">
        <v>60.155000000000001</v>
      </c>
      <c r="F83" s="170"/>
      <c r="G83" s="171">
        <f t="shared" si="28"/>
        <v>0</v>
      </c>
      <c r="H83" s="170"/>
      <c r="I83" s="171">
        <f t="shared" si="29"/>
        <v>0</v>
      </c>
      <c r="J83" s="170"/>
      <c r="K83" s="171">
        <f t="shared" si="30"/>
        <v>0</v>
      </c>
      <c r="L83" s="171">
        <v>21</v>
      </c>
      <c r="M83" s="171">
        <f t="shared" si="31"/>
        <v>0</v>
      </c>
      <c r="N83" s="163">
        <v>0</v>
      </c>
      <c r="O83" s="163">
        <f t="shared" si="32"/>
        <v>0</v>
      </c>
      <c r="P83" s="163">
        <v>0</v>
      </c>
      <c r="Q83" s="163">
        <f t="shared" si="33"/>
        <v>0</v>
      </c>
      <c r="R83" s="163"/>
      <c r="S83" s="163"/>
      <c r="T83" s="164">
        <v>0.94199999999999995</v>
      </c>
      <c r="U83" s="163">
        <f t="shared" si="34"/>
        <v>56.67</v>
      </c>
      <c r="V83" s="153"/>
      <c r="W83" s="153"/>
      <c r="X83" s="153"/>
      <c r="Y83" s="153"/>
      <c r="Z83" s="153"/>
      <c r="AA83" s="153"/>
      <c r="AB83" s="153"/>
      <c r="AC83" s="153"/>
      <c r="AD83" s="153"/>
      <c r="AE83" s="153" t="s">
        <v>121</v>
      </c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54">
        <v>68</v>
      </c>
      <c r="B84" s="160" t="s">
        <v>231</v>
      </c>
      <c r="C84" s="193" t="s">
        <v>232</v>
      </c>
      <c r="D84" s="162" t="s">
        <v>133</v>
      </c>
      <c r="E84" s="274">
        <v>120.31</v>
      </c>
      <c r="F84" s="170"/>
      <c r="G84" s="171">
        <f t="shared" si="28"/>
        <v>0</v>
      </c>
      <c r="H84" s="170"/>
      <c r="I84" s="171">
        <f t="shared" si="29"/>
        <v>0</v>
      </c>
      <c r="J84" s="170"/>
      <c r="K84" s="171">
        <f t="shared" si="30"/>
        <v>0</v>
      </c>
      <c r="L84" s="171">
        <v>21</v>
      </c>
      <c r="M84" s="171">
        <f t="shared" si="31"/>
        <v>0</v>
      </c>
      <c r="N84" s="163">
        <v>0</v>
      </c>
      <c r="O84" s="163">
        <f t="shared" si="32"/>
        <v>0</v>
      </c>
      <c r="P84" s="163">
        <v>0</v>
      </c>
      <c r="Q84" s="163">
        <f t="shared" si="33"/>
        <v>0</v>
      </c>
      <c r="R84" s="163"/>
      <c r="S84" s="163"/>
      <c r="T84" s="164">
        <v>0.105</v>
      </c>
      <c r="U84" s="163">
        <f t="shared" si="34"/>
        <v>12.63</v>
      </c>
      <c r="V84" s="153"/>
      <c r="W84" s="153"/>
      <c r="X84" s="153"/>
      <c r="Y84" s="153"/>
      <c r="Z84" s="153"/>
      <c r="AA84" s="153"/>
      <c r="AB84" s="153"/>
      <c r="AC84" s="153"/>
      <c r="AD84" s="153"/>
      <c r="AE84" s="153" t="s">
        <v>121</v>
      </c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x14ac:dyDescent="0.2">
      <c r="A85" s="155" t="s">
        <v>116</v>
      </c>
      <c r="B85" s="161" t="s">
        <v>73</v>
      </c>
      <c r="C85" s="194" t="s">
        <v>74</v>
      </c>
      <c r="D85" s="165"/>
      <c r="E85" s="169"/>
      <c r="F85" s="172"/>
      <c r="G85" s="172">
        <f>SUMIF(AE86:AE86,"&lt;&gt;NOR",G86:G86)</f>
        <v>0</v>
      </c>
      <c r="H85" s="172"/>
      <c r="I85" s="172">
        <f>SUM(I86:I86)</f>
        <v>0</v>
      </c>
      <c r="J85" s="172"/>
      <c r="K85" s="172">
        <f>SUM(K86:K86)</f>
        <v>0</v>
      </c>
      <c r="L85" s="172"/>
      <c r="M85" s="172">
        <f>SUM(M86:M86)</f>
        <v>0</v>
      </c>
      <c r="N85" s="166"/>
      <c r="O85" s="166">
        <f>SUM(O86:O86)</f>
        <v>0</v>
      </c>
      <c r="P85" s="166"/>
      <c r="Q85" s="166">
        <f>SUM(Q86:Q86)</f>
        <v>0</v>
      </c>
      <c r="R85" s="166"/>
      <c r="S85" s="166"/>
      <c r="T85" s="167"/>
      <c r="U85" s="166">
        <f>SUM(U86:U86)</f>
        <v>7.8</v>
      </c>
      <c r="AE85" t="s">
        <v>117</v>
      </c>
    </row>
    <row r="86" spans="1:60" outlineLevel="1" x14ac:dyDescent="0.2">
      <c r="A86" s="154">
        <v>69</v>
      </c>
      <c r="B86" s="160" t="s">
        <v>233</v>
      </c>
      <c r="C86" s="193" t="s">
        <v>234</v>
      </c>
      <c r="D86" s="162" t="s">
        <v>133</v>
      </c>
      <c r="E86" s="275">
        <v>25.407</v>
      </c>
      <c r="F86" s="170"/>
      <c r="G86" s="171">
        <f>ROUND(E86*F86,2)</f>
        <v>0</v>
      </c>
      <c r="H86" s="170"/>
      <c r="I86" s="171">
        <f>ROUND(E86*H86,2)</f>
        <v>0</v>
      </c>
      <c r="J86" s="170"/>
      <c r="K86" s="171">
        <f>ROUND(E86*J86,2)</f>
        <v>0</v>
      </c>
      <c r="L86" s="171">
        <v>21</v>
      </c>
      <c r="M86" s="171">
        <f>G86*(1+L86/100)</f>
        <v>0</v>
      </c>
      <c r="N86" s="163">
        <v>0</v>
      </c>
      <c r="O86" s="163">
        <f>ROUND(E86*N86,5)</f>
        <v>0</v>
      </c>
      <c r="P86" s="163">
        <v>0</v>
      </c>
      <c r="Q86" s="163">
        <f>ROUND(E86*P86,5)</f>
        <v>0</v>
      </c>
      <c r="R86" s="163"/>
      <c r="S86" s="163"/>
      <c r="T86" s="164">
        <v>0.307</v>
      </c>
      <c r="U86" s="163">
        <f>ROUND(E86*T86,2)</f>
        <v>7.8</v>
      </c>
      <c r="V86" s="153"/>
      <c r="W86" s="153"/>
      <c r="X86" s="153"/>
      <c r="Y86" s="153"/>
      <c r="Z86" s="153"/>
      <c r="AA86" s="153"/>
      <c r="AB86" s="153"/>
      <c r="AC86" s="153"/>
      <c r="AD86" s="153"/>
      <c r="AE86" s="153" t="s">
        <v>121</v>
      </c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x14ac:dyDescent="0.2">
      <c r="A87" s="155" t="s">
        <v>116</v>
      </c>
      <c r="B87" s="161" t="s">
        <v>75</v>
      </c>
      <c r="C87" s="194" t="s">
        <v>76</v>
      </c>
      <c r="D87" s="165"/>
      <c r="E87" s="169"/>
      <c r="F87" s="172"/>
      <c r="G87" s="172">
        <f>SUMIF(AE88:AE94,"&lt;&gt;NOR",G88:G94)</f>
        <v>0</v>
      </c>
      <c r="H87" s="172"/>
      <c r="I87" s="172">
        <f>SUM(I88:I94)</f>
        <v>0</v>
      </c>
      <c r="J87" s="172"/>
      <c r="K87" s="172">
        <f>SUM(K88:K94)</f>
        <v>0</v>
      </c>
      <c r="L87" s="172"/>
      <c r="M87" s="172">
        <f>SUM(M88:M94)</f>
        <v>0</v>
      </c>
      <c r="N87" s="166"/>
      <c r="O87" s="166">
        <f>SUM(O88:O94)</f>
        <v>0.23513000000000001</v>
      </c>
      <c r="P87" s="166"/>
      <c r="Q87" s="166">
        <f>SUM(Q88:Q94)</f>
        <v>0</v>
      </c>
      <c r="R87" s="166"/>
      <c r="S87" s="166"/>
      <c r="T87" s="167"/>
      <c r="U87" s="166">
        <f>SUM(U88:U94)</f>
        <v>23.229999999999997</v>
      </c>
      <c r="AE87" t="s">
        <v>117</v>
      </c>
    </row>
    <row r="88" spans="1:60" outlineLevel="1" x14ac:dyDescent="0.2">
      <c r="A88" s="154">
        <v>70</v>
      </c>
      <c r="B88" s="160" t="s">
        <v>235</v>
      </c>
      <c r="C88" s="193" t="s">
        <v>236</v>
      </c>
      <c r="D88" s="162" t="s">
        <v>120</v>
      </c>
      <c r="E88" s="168">
        <v>16.399999999999999</v>
      </c>
      <c r="F88" s="170"/>
      <c r="G88" s="171">
        <f t="shared" ref="G88:G94" si="35">ROUND(E88*F88,2)</f>
        <v>0</v>
      </c>
      <c r="H88" s="170"/>
      <c r="I88" s="171">
        <f t="shared" ref="I88:I94" si="36">ROUND(E88*H88,2)</f>
        <v>0</v>
      </c>
      <c r="J88" s="170"/>
      <c r="K88" s="171">
        <f t="shared" ref="K88:K94" si="37">ROUND(E88*J88,2)</f>
        <v>0</v>
      </c>
      <c r="L88" s="171">
        <v>21</v>
      </c>
      <c r="M88" s="171">
        <f t="shared" ref="M88:M94" si="38">G88*(1+L88/100)</f>
        <v>0</v>
      </c>
      <c r="N88" s="163">
        <v>2.1000000000000001E-4</v>
      </c>
      <c r="O88" s="163">
        <f t="shared" ref="O88:O94" si="39">ROUND(E88*N88,5)</f>
        <v>3.4399999999999999E-3</v>
      </c>
      <c r="P88" s="163">
        <v>0</v>
      </c>
      <c r="Q88" s="163">
        <f t="shared" ref="Q88:Q94" si="40">ROUND(E88*P88,5)</f>
        <v>0</v>
      </c>
      <c r="R88" s="163"/>
      <c r="S88" s="163"/>
      <c r="T88" s="164">
        <v>9.5000000000000001E-2</v>
      </c>
      <c r="U88" s="163">
        <f t="shared" ref="U88:U94" si="41">ROUND(E88*T88,2)</f>
        <v>1.56</v>
      </c>
      <c r="V88" s="153"/>
      <c r="W88" s="153"/>
      <c r="X88" s="153"/>
      <c r="Y88" s="153"/>
      <c r="Z88" s="153"/>
      <c r="AA88" s="153"/>
      <c r="AB88" s="153"/>
      <c r="AC88" s="153"/>
      <c r="AD88" s="153"/>
      <c r="AE88" s="153" t="s">
        <v>121</v>
      </c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ht="22.5" outlineLevel="1" x14ac:dyDescent="0.2">
      <c r="A89" s="154">
        <v>71</v>
      </c>
      <c r="B89" s="160" t="s">
        <v>235</v>
      </c>
      <c r="C89" s="193" t="s">
        <v>237</v>
      </c>
      <c r="D89" s="162" t="s">
        <v>120</v>
      </c>
      <c r="E89" s="168">
        <v>14.8</v>
      </c>
      <c r="F89" s="170"/>
      <c r="G89" s="171">
        <f t="shared" si="35"/>
        <v>0</v>
      </c>
      <c r="H89" s="170"/>
      <c r="I89" s="171">
        <f t="shared" si="36"/>
        <v>0</v>
      </c>
      <c r="J89" s="170"/>
      <c r="K89" s="171">
        <f t="shared" si="37"/>
        <v>0</v>
      </c>
      <c r="L89" s="171">
        <v>21</v>
      </c>
      <c r="M89" s="171">
        <f t="shared" si="38"/>
        <v>0</v>
      </c>
      <c r="N89" s="163">
        <v>2.1000000000000001E-4</v>
      </c>
      <c r="O89" s="163">
        <f t="shared" si="39"/>
        <v>3.1099999999999999E-3</v>
      </c>
      <c r="P89" s="163">
        <v>0</v>
      </c>
      <c r="Q89" s="163">
        <f t="shared" si="40"/>
        <v>0</v>
      </c>
      <c r="R89" s="163"/>
      <c r="S89" s="163"/>
      <c r="T89" s="164">
        <v>9.5000000000000001E-2</v>
      </c>
      <c r="U89" s="163">
        <f t="shared" si="41"/>
        <v>1.41</v>
      </c>
      <c r="V89" s="153"/>
      <c r="W89" s="153"/>
      <c r="X89" s="153"/>
      <c r="Y89" s="153"/>
      <c r="Z89" s="153"/>
      <c r="AA89" s="153"/>
      <c r="AB89" s="153"/>
      <c r="AC89" s="153"/>
      <c r="AD89" s="153"/>
      <c r="AE89" s="153" t="s">
        <v>121</v>
      </c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ht="22.5" outlineLevel="1" x14ac:dyDescent="0.2">
      <c r="A90" s="154">
        <v>72</v>
      </c>
      <c r="B90" s="160" t="s">
        <v>235</v>
      </c>
      <c r="C90" s="193" t="s">
        <v>238</v>
      </c>
      <c r="D90" s="162" t="s">
        <v>120</v>
      </c>
      <c r="E90" s="168">
        <v>16.399999999999999</v>
      </c>
      <c r="F90" s="170"/>
      <c r="G90" s="171">
        <f t="shared" si="35"/>
        <v>0</v>
      </c>
      <c r="H90" s="170"/>
      <c r="I90" s="171">
        <f t="shared" si="36"/>
        <v>0</v>
      </c>
      <c r="J90" s="170"/>
      <c r="K90" s="171">
        <f t="shared" si="37"/>
        <v>0</v>
      </c>
      <c r="L90" s="171">
        <v>21</v>
      </c>
      <c r="M90" s="171">
        <f t="shared" si="38"/>
        <v>0</v>
      </c>
      <c r="N90" s="163">
        <v>2.1000000000000001E-4</v>
      </c>
      <c r="O90" s="163">
        <f t="shared" si="39"/>
        <v>3.4399999999999999E-3</v>
      </c>
      <c r="P90" s="163">
        <v>0</v>
      </c>
      <c r="Q90" s="163">
        <f t="shared" si="40"/>
        <v>0</v>
      </c>
      <c r="R90" s="163"/>
      <c r="S90" s="163"/>
      <c r="T90" s="164">
        <v>9.5000000000000001E-2</v>
      </c>
      <c r="U90" s="163">
        <f t="shared" si="41"/>
        <v>1.56</v>
      </c>
      <c r="V90" s="153"/>
      <c r="W90" s="153"/>
      <c r="X90" s="153"/>
      <c r="Y90" s="153"/>
      <c r="Z90" s="153"/>
      <c r="AA90" s="153"/>
      <c r="AB90" s="153"/>
      <c r="AC90" s="153"/>
      <c r="AD90" s="153"/>
      <c r="AE90" s="153" t="s">
        <v>121</v>
      </c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ht="22.5" outlineLevel="1" x14ac:dyDescent="0.2">
      <c r="A91" s="154">
        <v>73</v>
      </c>
      <c r="B91" s="160" t="s">
        <v>239</v>
      </c>
      <c r="C91" s="193" t="s">
        <v>240</v>
      </c>
      <c r="D91" s="162" t="s">
        <v>120</v>
      </c>
      <c r="E91" s="168">
        <v>16.399999999999999</v>
      </c>
      <c r="F91" s="170"/>
      <c r="G91" s="171">
        <f t="shared" si="35"/>
        <v>0</v>
      </c>
      <c r="H91" s="170"/>
      <c r="I91" s="171">
        <f t="shared" si="36"/>
        <v>0</v>
      </c>
      <c r="J91" s="170"/>
      <c r="K91" s="171">
        <f t="shared" si="37"/>
        <v>0</v>
      </c>
      <c r="L91" s="171">
        <v>21</v>
      </c>
      <c r="M91" s="171">
        <f t="shared" si="38"/>
        <v>0</v>
      </c>
      <c r="N91" s="163">
        <v>4.7299999999999998E-3</v>
      </c>
      <c r="O91" s="163">
        <f t="shared" si="39"/>
        <v>7.757E-2</v>
      </c>
      <c r="P91" s="163">
        <v>0</v>
      </c>
      <c r="Q91" s="163">
        <f t="shared" si="40"/>
        <v>0</v>
      </c>
      <c r="R91" s="163"/>
      <c r="S91" s="163"/>
      <c r="T91" s="164">
        <v>0.38500000000000001</v>
      </c>
      <c r="U91" s="163">
        <f t="shared" si="41"/>
        <v>6.31</v>
      </c>
      <c r="V91" s="153"/>
      <c r="W91" s="153"/>
      <c r="X91" s="153"/>
      <c r="Y91" s="153"/>
      <c r="Z91" s="153"/>
      <c r="AA91" s="153"/>
      <c r="AB91" s="153"/>
      <c r="AC91" s="153"/>
      <c r="AD91" s="153"/>
      <c r="AE91" s="153" t="s">
        <v>121</v>
      </c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ht="22.5" outlineLevel="1" x14ac:dyDescent="0.2">
      <c r="A92" s="154">
        <v>74</v>
      </c>
      <c r="B92" s="160" t="s">
        <v>239</v>
      </c>
      <c r="C92" s="193" t="s">
        <v>241</v>
      </c>
      <c r="D92" s="162" t="s">
        <v>120</v>
      </c>
      <c r="E92" s="168">
        <v>14.8</v>
      </c>
      <c r="F92" s="170"/>
      <c r="G92" s="171">
        <f t="shared" si="35"/>
        <v>0</v>
      </c>
      <c r="H92" s="170"/>
      <c r="I92" s="171">
        <f t="shared" si="36"/>
        <v>0</v>
      </c>
      <c r="J92" s="170"/>
      <c r="K92" s="171">
        <f t="shared" si="37"/>
        <v>0</v>
      </c>
      <c r="L92" s="171">
        <v>21</v>
      </c>
      <c r="M92" s="171">
        <f t="shared" si="38"/>
        <v>0</v>
      </c>
      <c r="N92" s="163">
        <v>4.7299999999999998E-3</v>
      </c>
      <c r="O92" s="163">
        <f t="shared" si="39"/>
        <v>7.0000000000000007E-2</v>
      </c>
      <c r="P92" s="163">
        <v>0</v>
      </c>
      <c r="Q92" s="163">
        <f t="shared" si="40"/>
        <v>0</v>
      </c>
      <c r="R92" s="163"/>
      <c r="S92" s="163"/>
      <c r="T92" s="164">
        <v>0.38500000000000001</v>
      </c>
      <c r="U92" s="163">
        <f t="shared" si="41"/>
        <v>5.7</v>
      </c>
      <c r="V92" s="153"/>
      <c r="W92" s="153"/>
      <c r="X92" s="153"/>
      <c r="Y92" s="153"/>
      <c r="Z92" s="153"/>
      <c r="AA92" s="153"/>
      <c r="AB92" s="153"/>
      <c r="AC92" s="153"/>
      <c r="AD92" s="153"/>
      <c r="AE92" s="153" t="s">
        <v>121</v>
      </c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ht="22.5" outlineLevel="1" x14ac:dyDescent="0.2">
      <c r="A93" s="154">
        <v>75</v>
      </c>
      <c r="B93" s="160" t="s">
        <v>239</v>
      </c>
      <c r="C93" s="193" t="s">
        <v>242</v>
      </c>
      <c r="D93" s="162" t="s">
        <v>120</v>
      </c>
      <c r="E93" s="168">
        <v>16.399999999999999</v>
      </c>
      <c r="F93" s="170"/>
      <c r="G93" s="171">
        <f t="shared" si="35"/>
        <v>0</v>
      </c>
      <c r="H93" s="170"/>
      <c r="I93" s="171">
        <f t="shared" si="36"/>
        <v>0</v>
      </c>
      <c r="J93" s="170"/>
      <c r="K93" s="171">
        <f t="shared" si="37"/>
        <v>0</v>
      </c>
      <c r="L93" s="171">
        <v>21</v>
      </c>
      <c r="M93" s="171">
        <f t="shared" si="38"/>
        <v>0</v>
      </c>
      <c r="N93" s="163">
        <v>4.7299999999999998E-3</v>
      </c>
      <c r="O93" s="163">
        <f t="shared" si="39"/>
        <v>7.757E-2</v>
      </c>
      <c r="P93" s="163">
        <v>0</v>
      </c>
      <c r="Q93" s="163">
        <f t="shared" si="40"/>
        <v>0</v>
      </c>
      <c r="R93" s="163"/>
      <c r="S93" s="163"/>
      <c r="T93" s="164">
        <v>0.38500000000000001</v>
      </c>
      <c r="U93" s="163">
        <f t="shared" si="41"/>
        <v>6.31</v>
      </c>
      <c r="V93" s="153"/>
      <c r="W93" s="153"/>
      <c r="X93" s="153"/>
      <c r="Y93" s="153"/>
      <c r="Z93" s="153"/>
      <c r="AA93" s="153"/>
      <c r="AB93" s="153"/>
      <c r="AC93" s="153"/>
      <c r="AD93" s="153"/>
      <c r="AE93" s="153" t="s">
        <v>121</v>
      </c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54">
        <v>76</v>
      </c>
      <c r="B94" s="160" t="s">
        <v>243</v>
      </c>
      <c r="C94" s="193" t="s">
        <v>244</v>
      </c>
      <c r="D94" s="162" t="s">
        <v>133</v>
      </c>
      <c r="E94" s="168">
        <v>0.23513000000000001</v>
      </c>
      <c r="F94" s="170"/>
      <c r="G94" s="171">
        <f t="shared" si="35"/>
        <v>0</v>
      </c>
      <c r="H94" s="170"/>
      <c r="I94" s="171">
        <f t="shared" si="36"/>
        <v>0</v>
      </c>
      <c r="J94" s="170"/>
      <c r="K94" s="171">
        <f t="shared" si="37"/>
        <v>0</v>
      </c>
      <c r="L94" s="171">
        <v>21</v>
      </c>
      <c r="M94" s="171">
        <f t="shared" si="38"/>
        <v>0</v>
      </c>
      <c r="N94" s="163">
        <v>0</v>
      </c>
      <c r="O94" s="163">
        <f t="shared" si="39"/>
        <v>0</v>
      </c>
      <c r="P94" s="163">
        <v>0</v>
      </c>
      <c r="Q94" s="163">
        <f t="shared" si="40"/>
        <v>0</v>
      </c>
      <c r="R94" s="163"/>
      <c r="S94" s="163"/>
      <c r="T94" s="164">
        <v>1.5980000000000001</v>
      </c>
      <c r="U94" s="163">
        <f t="shared" si="41"/>
        <v>0.38</v>
      </c>
      <c r="V94" s="153"/>
      <c r="W94" s="153"/>
      <c r="X94" s="153"/>
      <c r="Y94" s="153"/>
      <c r="Z94" s="153"/>
      <c r="AA94" s="153"/>
      <c r="AB94" s="153"/>
      <c r="AC94" s="153"/>
      <c r="AD94" s="153"/>
      <c r="AE94" s="153" t="s">
        <v>121</v>
      </c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x14ac:dyDescent="0.2">
      <c r="A95" s="155" t="s">
        <v>116</v>
      </c>
      <c r="B95" s="161" t="s">
        <v>77</v>
      </c>
      <c r="C95" s="194" t="s">
        <v>78</v>
      </c>
      <c r="D95" s="165"/>
      <c r="E95" s="169"/>
      <c r="F95" s="172"/>
      <c r="G95" s="172">
        <f>SUMIF(AE96:AE102,"&lt;&gt;NOR",G96:G102)</f>
        <v>0</v>
      </c>
      <c r="H95" s="172"/>
      <c r="I95" s="172">
        <f>SUM(I96:I102)</f>
        <v>0</v>
      </c>
      <c r="J95" s="172"/>
      <c r="K95" s="172">
        <f>SUM(K96:K102)</f>
        <v>0</v>
      </c>
      <c r="L95" s="172"/>
      <c r="M95" s="172">
        <f>SUM(M96:M102)</f>
        <v>0</v>
      </c>
      <c r="N95" s="166"/>
      <c r="O95" s="166">
        <f>SUM(O96:O102)</f>
        <v>4.8899999999999994E-3</v>
      </c>
      <c r="P95" s="166"/>
      <c r="Q95" s="166">
        <f>SUM(Q96:Q102)</f>
        <v>0</v>
      </c>
      <c r="R95" s="166"/>
      <c r="S95" s="166"/>
      <c r="T95" s="167"/>
      <c r="U95" s="166">
        <f>SUM(U96:U102)</f>
        <v>25.490000000000002</v>
      </c>
      <c r="AE95" t="s">
        <v>117</v>
      </c>
    </row>
    <row r="96" spans="1:60" outlineLevel="1" x14ac:dyDescent="0.2">
      <c r="A96" s="154">
        <v>77</v>
      </c>
      <c r="B96" s="160" t="s">
        <v>245</v>
      </c>
      <c r="C96" s="193" t="s">
        <v>246</v>
      </c>
      <c r="D96" s="162" t="s">
        <v>124</v>
      </c>
      <c r="E96" s="168">
        <v>1</v>
      </c>
      <c r="F96" s="170"/>
      <c r="G96" s="171">
        <f t="shared" ref="G96:G102" si="42">ROUND(E96*F96,2)</f>
        <v>0</v>
      </c>
      <c r="H96" s="170"/>
      <c r="I96" s="171">
        <f t="shared" ref="I96:I102" si="43">ROUND(E96*H96,2)</f>
        <v>0</v>
      </c>
      <c r="J96" s="170"/>
      <c r="K96" s="171">
        <f t="shared" ref="K96:K102" si="44">ROUND(E96*J96,2)</f>
        <v>0</v>
      </c>
      <c r="L96" s="171">
        <v>21</v>
      </c>
      <c r="M96" s="171">
        <f t="shared" ref="M96:M102" si="45">G96*(1+L96/100)</f>
        <v>0</v>
      </c>
      <c r="N96" s="163">
        <v>2.4199999999999998E-3</v>
      </c>
      <c r="O96" s="163">
        <f t="shared" ref="O96:O102" si="46">ROUND(E96*N96,5)</f>
        <v>2.4199999999999998E-3</v>
      </c>
      <c r="P96" s="163">
        <v>0</v>
      </c>
      <c r="Q96" s="163">
        <f t="shared" ref="Q96:Q102" si="47">ROUND(E96*P96,5)</f>
        <v>0</v>
      </c>
      <c r="R96" s="163"/>
      <c r="S96" s="163"/>
      <c r="T96" s="164">
        <v>0.55500000000000005</v>
      </c>
      <c r="U96" s="163">
        <f t="shared" ref="U96:U102" si="48">ROUND(E96*T96,2)</f>
        <v>0.56000000000000005</v>
      </c>
      <c r="V96" s="153"/>
      <c r="W96" s="153"/>
      <c r="X96" s="153"/>
      <c r="Y96" s="153"/>
      <c r="Z96" s="153"/>
      <c r="AA96" s="153"/>
      <c r="AB96" s="153"/>
      <c r="AC96" s="153"/>
      <c r="AD96" s="153"/>
      <c r="AE96" s="153" t="s">
        <v>121</v>
      </c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1" x14ac:dyDescent="0.2">
      <c r="A97" s="154">
        <v>78</v>
      </c>
      <c r="B97" s="160" t="s">
        <v>245</v>
      </c>
      <c r="C97" s="193" t="s">
        <v>247</v>
      </c>
      <c r="D97" s="162" t="s">
        <v>124</v>
      </c>
      <c r="E97" s="168">
        <v>1</v>
      </c>
      <c r="F97" s="170"/>
      <c r="G97" s="171">
        <f t="shared" si="42"/>
        <v>0</v>
      </c>
      <c r="H97" s="170"/>
      <c r="I97" s="171">
        <f t="shared" si="43"/>
        <v>0</v>
      </c>
      <c r="J97" s="170"/>
      <c r="K97" s="171">
        <f t="shared" si="44"/>
        <v>0</v>
      </c>
      <c r="L97" s="171">
        <v>21</v>
      </c>
      <c r="M97" s="171">
        <f t="shared" si="45"/>
        <v>0</v>
      </c>
      <c r="N97" s="163">
        <v>2.4199999999999998E-3</v>
      </c>
      <c r="O97" s="163">
        <f t="shared" si="46"/>
        <v>2.4199999999999998E-3</v>
      </c>
      <c r="P97" s="163">
        <v>0</v>
      </c>
      <c r="Q97" s="163">
        <f t="shared" si="47"/>
        <v>0</v>
      </c>
      <c r="R97" s="163"/>
      <c r="S97" s="163"/>
      <c r="T97" s="164">
        <v>0.55500000000000005</v>
      </c>
      <c r="U97" s="163">
        <f t="shared" si="48"/>
        <v>0.56000000000000005</v>
      </c>
      <c r="V97" s="153"/>
      <c r="W97" s="153"/>
      <c r="X97" s="153"/>
      <c r="Y97" s="153"/>
      <c r="Z97" s="153"/>
      <c r="AA97" s="153"/>
      <c r="AB97" s="153"/>
      <c r="AC97" s="153"/>
      <c r="AD97" s="153"/>
      <c r="AE97" s="153" t="s">
        <v>121</v>
      </c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ht="22.5" outlineLevel="1" x14ac:dyDescent="0.2">
      <c r="A98" s="154">
        <v>79</v>
      </c>
      <c r="B98" s="160" t="s">
        <v>248</v>
      </c>
      <c r="C98" s="193" t="s">
        <v>249</v>
      </c>
      <c r="D98" s="162" t="s">
        <v>124</v>
      </c>
      <c r="E98" s="168">
        <v>4</v>
      </c>
      <c r="F98" s="170"/>
      <c r="G98" s="171">
        <f t="shared" si="42"/>
        <v>0</v>
      </c>
      <c r="H98" s="170"/>
      <c r="I98" s="171">
        <f t="shared" si="43"/>
        <v>0</v>
      </c>
      <c r="J98" s="170"/>
      <c r="K98" s="171">
        <f t="shared" si="44"/>
        <v>0</v>
      </c>
      <c r="L98" s="171">
        <v>21</v>
      </c>
      <c r="M98" s="171">
        <f t="shared" si="45"/>
        <v>0</v>
      </c>
      <c r="N98" s="163">
        <v>0</v>
      </c>
      <c r="O98" s="163">
        <f t="shared" si="46"/>
        <v>0</v>
      </c>
      <c r="P98" s="163">
        <v>0</v>
      </c>
      <c r="Q98" s="163">
        <f t="shared" si="47"/>
        <v>0</v>
      </c>
      <c r="R98" s="163"/>
      <c r="S98" s="163"/>
      <c r="T98" s="164">
        <v>1.45</v>
      </c>
      <c r="U98" s="163">
        <f t="shared" si="48"/>
        <v>5.8</v>
      </c>
      <c r="V98" s="153"/>
      <c r="W98" s="153"/>
      <c r="X98" s="153"/>
      <c r="Y98" s="153"/>
      <c r="Z98" s="153"/>
      <c r="AA98" s="153"/>
      <c r="AB98" s="153"/>
      <c r="AC98" s="153"/>
      <c r="AD98" s="153"/>
      <c r="AE98" s="153" t="s">
        <v>121</v>
      </c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ht="22.5" outlineLevel="1" x14ac:dyDescent="0.2">
      <c r="A99" s="154">
        <v>80</v>
      </c>
      <c r="B99" s="160" t="s">
        <v>248</v>
      </c>
      <c r="C99" s="193" t="s">
        <v>250</v>
      </c>
      <c r="D99" s="162" t="s">
        <v>124</v>
      </c>
      <c r="E99" s="168">
        <v>5</v>
      </c>
      <c r="F99" s="170"/>
      <c r="G99" s="171">
        <f t="shared" si="42"/>
        <v>0</v>
      </c>
      <c r="H99" s="170"/>
      <c r="I99" s="171">
        <f t="shared" si="43"/>
        <v>0</v>
      </c>
      <c r="J99" s="170"/>
      <c r="K99" s="171">
        <f t="shared" si="44"/>
        <v>0</v>
      </c>
      <c r="L99" s="171">
        <v>21</v>
      </c>
      <c r="M99" s="171">
        <f t="shared" si="45"/>
        <v>0</v>
      </c>
      <c r="N99" s="163">
        <v>0</v>
      </c>
      <c r="O99" s="163">
        <f t="shared" si="46"/>
        <v>0</v>
      </c>
      <c r="P99" s="163">
        <v>0</v>
      </c>
      <c r="Q99" s="163">
        <f t="shared" si="47"/>
        <v>0</v>
      </c>
      <c r="R99" s="163"/>
      <c r="S99" s="163"/>
      <c r="T99" s="164">
        <v>1.45</v>
      </c>
      <c r="U99" s="163">
        <f t="shared" si="48"/>
        <v>7.25</v>
      </c>
      <c r="V99" s="153"/>
      <c r="W99" s="153"/>
      <c r="X99" s="153"/>
      <c r="Y99" s="153"/>
      <c r="Z99" s="153"/>
      <c r="AA99" s="153"/>
      <c r="AB99" s="153"/>
      <c r="AC99" s="153"/>
      <c r="AD99" s="153"/>
      <c r="AE99" s="153" t="s">
        <v>121</v>
      </c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ht="22.5" outlineLevel="1" x14ac:dyDescent="0.2">
      <c r="A100" s="154">
        <v>81</v>
      </c>
      <c r="B100" s="160" t="s">
        <v>248</v>
      </c>
      <c r="C100" s="193" t="s">
        <v>251</v>
      </c>
      <c r="D100" s="162" t="s">
        <v>124</v>
      </c>
      <c r="E100" s="168">
        <v>7</v>
      </c>
      <c r="F100" s="170"/>
      <c r="G100" s="171">
        <f t="shared" si="42"/>
        <v>0</v>
      </c>
      <c r="H100" s="170"/>
      <c r="I100" s="171">
        <f t="shared" si="43"/>
        <v>0</v>
      </c>
      <c r="J100" s="170"/>
      <c r="K100" s="171">
        <f t="shared" si="44"/>
        <v>0</v>
      </c>
      <c r="L100" s="171">
        <v>21</v>
      </c>
      <c r="M100" s="171">
        <f t="shared" si="45"/>
        <v>0</v>
      </c>
      <c r="N100" s="163">
        <v>0</v>
      </c>
      <c r="O100" s="163">
        <f t="shared" si="46"/>
        <v>0</v>
      </c>
      <c r="P100" s="163">
        <v>0</v>
      </c>
      <c r="Q100" s="163">
        <f t="shared" si="47"/>
        <v>0</v>
      </c>
      <c r="R100" s="163"/>
      <c r="S100" s="163"/>
      <c r="T100" s="164">
        <v>1.45</v>
      </c>
      <c r="U100" s="163">
        <f t="shared" si="48"/>
        <v>10.15</v>
      </c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 t="s">
        <v>121</v>
      </c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">
      <c r="A101" s="154">
        <v>82</v>
      </c>
      <c r="B101" s="160" t="s">
        <v>252</v>
      </c>
      <c r="C101" s="193" t="s">
        <v>253</v>
      </c>
      <c r="D101" s="162" t="s">
        <v>169</v>
      </c>
      <c r="E101" s="168">
        <v>2.4</v>
      </c>
      <c r="F101" s="170"/>
      <c r="G101" s="171">
        <f t="shared" si="42"/>
        <v>0</v>
      </c>
      <c r="H101" s="170"/>
      <c r="I101" s="171">
        <f t="shared" si="43"/>
        <v>0</v>
      </c>
      <c r="J101" s="170"/>
      <c r="K101" s="171">
        <f t="shared" si="44"/>
        <v>0</v>
      </c>
      <c r="L101" s="171">
        <v>21</v>
      </c>
      <c r="M101" s="171">
        <f t="shared" si="45"/>
        <v>0</v>
      </c>
      <c r="N101" s="163">
        <v>2.0000000000000002E-5</v>
      </c>
      <c r="O101" s="163">
        <f t="shared" si="46"/>
        <v>5.0000000000000002E-5</v>
      </c>
      <c r="P101" s="163">
        <v>0</v>
      </c>
      <c r="Q101" s="163">
        <f t="shared" si="47"/>
        <v>0</v>
      </c>
      <c r="R101" s="163"/>
      <c r="S101" s="163"/>
      <c r="T101" s="164">
        <v>0.46800000000000003</v>
      </c>
      <c r="U101" s="163">
        <f t="shared" si="48"/>
        <v>1.1200000000000001</v>
      </c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 t="s">
        <v>121</v>
      </c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1" x14ac:dyDescent="0.2">
      <c r="A102" s="154">
        <v>83</v>
      </c>
      <c r="B102" s="160" t="s">
        <v>254</v>
      </c>
      <c r="C102" s="193" t="s">
        <v>255</v>
      </c>
      <c r="D102" s="162" t="s">
        <v>133</v>
      </c>
      <c r="E102" s="168">
        <v>2.1760000000000002E-2</v>
      </c>
      <c r="F102" s="170"/>
      <c r="G102" s="171">
        <f t="shared" si="42"/>
        <v>0</v>
      </c>
      <c r="H102" s="170"/>
      <c r="I102" s="171">
        <f t="shared" si="43"/>
        <v>0</v>
      </c>
      <c r="J102" s="170"/>
      <c r="K102" s="171">
        <f t="shared" si="44"/>
        <v>0</v>
      </c>
      <c r="L102" s="171">
        <v>21</v>
      </c>
      <c r="M102" s="171">
        <f t="shared" si="45"/>
        <v>0</v>
      </c>
      <c r="N102" s="163">
        <v>0</v>
      </c>
      <c r="O102" s="163">
        <f t="shared" si="46"/>
        <v>0</v>
      </c>
      <c r="P102" s="163">
        <v>0</v>
      </c>
      <c r="Q102" s="163">
        <f t="shared" si="47"/>
        <v>0</v>
      </c>
      <c r="R102" s="163"/>
      <c r="S102" s="163"/>
      <c r="T102" s="164">
        <v>2.4209999999999998</v>
      </c>
      <c r="U102" s="163">
        <f t="shared" si="48"/>
        <v>0.05</v>
      </c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 t="s">
        <v>121</v>
      </c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x14ac:dyDescent="0.2">
      <c r="A103" s="155" t="s">
        <v>116</v>
      </c>
      <c r="B103" s="161" t="s">
        <v>79</v>
      </c>
      <c r="C103" s="194" t="s">
        <v>80</v>
      </c>
      <c r="D103" s="165"/>
      <c r="E103" s="169"/>
      <c r="F103" s="172"/>
      <c r="G103" s="172">
        <f>SUMIF(AE104:AE114,"&lt;&gt;NOR",G104:G114)</f>
        <v>0</v>
      </c>
      <c r="H103" s="172"/>
      <c r="I103" s="172">
        <f>SUM(I104:I114)</f>
        <v>0</v>
      </c>
      <c r="J103" s="172"/>
      <c r="K103" s="172">
        <f>SUM(K104:K114)</f>
        <v>0</v>
      </c>
      <c r="L103" s="172"/>
      <c r="M103" s="172">
        <f>SUM(M104:M114)</f>
        <v>0</v>
      </c>
      <c r="N103" s="166"/>
      <c r="O103" s="166">
        <f>SUM(O104:O114)</f>
        <v>5.4717600000000006</v>
      </c>
      <c r="P103" s="166"/>
      <c r="Q103" s="166">
        <f>SUM(Q104:Q114)</f>
        <v>0</v>
      </c>
      <c r="R103" s="166"/>
      <c r="S103" s="166"/>
      <c r="T103" s="167"/>
      <c r="U103" s="166">
        <f>SUM(U104:U114)</f>
        <v>119.68000000000002</v>
      </c>
      <c r="AE103" t="s">
        <v>117</v>
      </c>
    </row>
    <row r="104" spans="1:60" ht="22.5" outlineLevel="1" x14ac:dyDescent="0.2">
      <c r="A104" s="154">
        <v>84</v>
      </c>
      <c r="B104" s="160" t="s">
        <v>256</v>
      </c>
      <c r="C104" s="193" t="s">
        <v>257</v>
      </c>
      <c r="D104" s="162" t="s">
        <v>120</v>
      </c>
      <c r="E104" s="168">
        <v>16.600000000000001</v>
      </c>
      <c r="F104" s="170"/>
      <c r="G104" s="171">
        <f t="shared" ref="G104:G114" si="49">ROUND(E104*F104,2)</f>
        <v>0</v>
      </c>
      <c r="H104" s="170"/>
      <c r="I104" s="171">
        <f t="shared" ref="I104:I114" si="50">ROUND(E104*H104,2)</f>
        <v>0</v>
      </c>
      <c r="J104" s="170"/>
      <c r="K104" s="171">
        <f t="shared" ref="K104:K114" si="51">ROUND(E104*J104,2)</f>
        <v>0</v>
      </c>
      <c r="L104" s="171">
        <v>21</v>
      </c>
      <c r="M104" s="171">
        <f t="shared" ref="M104:M114" si="52">G104*(1+L104/100)</f>
        <v>0</v>
      </c>
      <c r="N104" s="163">
        <v>5.1020000000000003E-2</v>
      </c>
      <c r="O104" s="163">
        <f t="shared" ref="O104:O114" si="53">ROUND(E104*N104,5)</f>
        <v>0.84692999999999996</v>
      </c>
      <c r="P104" s="163">
        <v>0</v>
      </c>
      <c r="Q104" s="163">
        <f t="shared" ref="Q104:Q114" si="54">ROUND(E104*P104,5)</f>
        <v>0</v>
      </c>
      <c r="R104" s="163"/>
      <c r="S104" s="163"/>
      <c r="T104" s="164">
        <v>0.97</v>
      </c>
      <c r="U104" s="163">
        <f t="shared" ref="U104:U114" si="55">ROUND(E104*T104,2)</f>
        <v>16.100000000000001</v>
      </c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 t="s">
        <v>121</v>
      </c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54">
        <v>85</v>
      </c>
      <c r="B105" s="160" t="s">
        <v>258</v>
      </c>
      <c r="C105" s="193" t="s">
        <v>259</v>
      </c>
      <c r="D105" s="162" t="s">
        <v>120</v>
      </c>
      <c r="E105" s="168">
        <v>18.3</v>
      </c>
      <c r="F105" s="170"/>
      <c r="G105" s="171">
        <f t="shared" si="49"/>
        <v>0</v>
      </c>
      <c r="H105" s="170"/>
      <c r="I105" s="171">
        <f t="shared" si="50"/>
        <v>0</v>
      </c>
      <c r="J105" s="170"/>
      <c r="K105" s="171">
        <f t="shared" si="51"/>
        <v>0</v>
      </c>
      <c r="L105" s="171">
        <v>21</v>
      </c>
      <c r="M105" s="171">
        <f t="shared" si="52"/>
        <v>0</v>
      </c>
      <c r="N105" s="163">
        <v>5.1020000000000003E-2</v>
      </c>
      <c r="O105" s="163">
        <f t="shared" si="53"/>
        <v>0.93367</v>
      </c>
      <c r="P105" s="163">
        <v>0</v>
      </c>
      <c r="Q105" s="163">
        <f t="shared" si="54"/>
        <v>0</v>
      </c>
      <c r="R105" s="163"/>
      <c r="S105" s="163"/>
      <c r="T105" s="164">
        <v>0.97</v>
      </c>
      <c r="U105" s="163">
        <f t="shared" si="55"/>
        <v>17.75</v>
      </c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 t="s">
        <v>121</v>
      </c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ht="22.5" outlineLevel="1" x14ac:dyDescent="0.2">
      <c r="A106" s="154">
        <v>86</v>
      </c>
      <c r="B106" s="160" t="s">
        <v>260</v>
      </c>
      <c r="C106" s="193" t="s">
        <v>261</v>
      </c>
      <c r="D106" s="162" t="s">
        <v>169</v>
      </c>
      <c r="E106" s="168">
        <v>14.7</v>
      </c>
      <c r="F106" s="170"/>
      <c r="G106" s="171">
        <f t="shared" si="49"/>
        <v>0</v>
      </c>
      <c r="H106" s="170"/>
      <c r="I106" s="171">
        <f t="shared" si="50"/>
        <v>0</v>
      </c>
      <c r="J106" s="170"/>
      <c r="K106" s="171">
        <f t="shared" si="51"/>
        <v>0</v>
      </c>
      <c r="L106" s="171">
        <v>21</v>
      </c>
      <c r="M106" s="171">
        <f t="shared" si="52"/>
        <v>0</v>
      </c>
      <c r="N106" s="163">
        <v>5.1799999999999997E-3</v>
      </c>
      <c r="O106" s="163">
        <f t="shared" si="53"/>
        <v>7.6149999999999995E-2</v>
      </c>
      <c r="P106" s="163">
        <v>0</v>
      </c>
      <c r="Q106" s="163">
        <f t="shared" si="54"/>
        <v>0</v>
      </c>
      <c r="R106" s="163"/>
      <c r="S106" s="163"/>
      <c r="T106" s="164">
        <v>0.23599999999999999</v>
      </c>
      <c r="U106" s="163">
        <f t="shared" si="55"/>
        <v>3.47</v>
      </c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 t="s">
        <v>121</v>
      </c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ht="22.5" outlineLevel="1" x14ac:dyDescent="0.2">
      <c r="A107" s="154">
        <v>87</v>
      </c>
      <c r="B107" s="160" t="s">
        <v>260</v>
      </c>
      <c r="C107" s="193" t="s">
        <v>262</v>
      </c>
      <c r="D107" s="162" t="s">
        <v>169</v>
      </c>
      <c r="E107" s="168">
        <v>16.2</v>
      </c>
      <c r="F107" s="170"/>
      <c r="G107" s="171">
        <f t="shared" si="49"/>
        <v>0</v>
      </c>
      <c r="H107" s="170"/>
      <c r="I107" s="171">
        <f t="shared" si="50"/>
        <v>0</v>
      </c>
      <c r="J107" s="170"/>
      <c r="K107" s="171">
        <f t="shared" si="51"/>
        <v>0</v>
      </c>
      <c r="L107" s="171">
        <v>21</v>
      </c>
      <c r="M107" s="171">
        <f t="shared" si="52"/>
        <v>0</v>
      </c>
      <c r="N107" s="163">
        <v>5.1799999999999997E-3</v>
      </c>
      <c r="O107" s="163">
        <f t="shared" si="53"/>
        <v>8.3919999999999995E-2</v>
      </c>
      <c r="P107" s="163">
        <v>0</v>
      </c>
      <c r="Q107" s="163">
        <f t="shared" si="54"/>
        <v>0</v>
      </c>
      <c r="R107" s="163"/>
      <c r="S107" s="163"/>
      <c r="T107" s="164">
        <v>0.23599999999999999</v>
      </c>
      <c r="U107" s="163">
        <f t="shared" si="55"/>
        <v>3.82</v>
      </c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 t="s">
        <v>121</v>
      </c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ht="22.5" outlineLevel="1" x14ac:dyDescent="0.2">
      <c r="A108" s="154">
        <v>88</v>
      </c>
      <c r="B108" s="160" t="s">
        <v>256</v>
      </c>
      <c r="C108" s="193" t="s">
        <v>263</v>
      </c>
      <c r="D108" s="162" t="s">
        <v>120</v>
      </c>
      <c r="E108" s="168">
        <v>14.8</v>
      </c>
      <c r="F108" s="170"/>
      <c r="G108" s="171">
        <f t="shared" si="49"/>
        <v>0</v>
      </c>
      <c r="H108" s="170"/>
      <c r="I108" s="171">
        <f t="shared" si="50"/>
        <v>0</v>
      </c>
      <c r="J108" s="170"/>
      <c r="K108" s="171">
        <f t="shared" si="51"/>
        <v>0</v>
      </c>
      <c r="L108" s="171">
        <v>21</v>
      </c>
      <c r="M108" s="171">
        <f t="shared" si="52"/>
        <v>0</v>
      </c>
      <c r="N108" s="163">
        <v>5.1020000000000003E-2</v>
      </c>
      <c r="O108" s="163">
        <f t="shared" si="53"/>
        <v>0.75509999999999999</v>
      </c>
      <c r="P108" s="163">
        <v>0</v>
      </c>
      <c r="Q108" s="163">
        <f t="shared" si="54"/>
        <v>0</v>
      </c>
      <c r="R108" s="163"/>
      <c r="S108" s="163"/>
      <c r="T108" s="164">
        <v>0.97</v>
      </c>
      <c r="U108" s="163">
        <f t="shared" si="55"/>
        <v>14.36</v>
      </c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 t="s">
        <v>121</v>
      </c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ht="22.5" outlineLevel="1" x14ac:dyDescent="0.2">
      <c r="A109" s="154">
        <v>89</v>
      </c>
      <c r="B109" s="160" t="s">
        <v>258</v>
      </c>
      <c r="C109" s="193" t="s">
        <v>264</v>
      </c>
      <c r="D109" s="162" t="s">
        <v>120</v>
      </c>
      <c r="E109" s="168">
        <v>16.2</v>
      </c>
      <c r="F109" s="170"/>
      <c r="G109" s="171">
        <f t="shared" si="49"/>
        <v>0</v>
      </c>
      <c r="H109" s="170"/>
      <c r="I109" s="171">
        <f t="shared" si="50"/>
        <v>0</v>
      </c>
      <c r="J109" s="170"/>
      <c r="K109" s="171">
        <f t="shared" si="51"/>
        <v>0</v>
      </c>
      <c r="L109" s="171">
        <v>21</v>
      </c>
      <c r="M109" s="171">
        <f t="shared" si="52"/>
        <v>0</v>
      </c>
      <c r="N109" s="163">
        <v>5.1020000000000003E-2</v>
      </c>
      <c r="O109" s="163">
        <f t="shared" si="53"/>
        <v>0.82652000000000003</v>
      </c>
      <c r="P109" s="163">
        <v>0</v>
      </c>
      <c r="Q109" s="163">
        <f t="shared" si="54"/>
        <v>0</v>
      </c>
      <c r="R109" s="163"/>
      <c r="S109" s="163"/>
      <c r="T109" s="164">
        <v>0.97</v>
      </c>
      <c r="U109" s="163">
        <f t="shared" si="55"/>
        <v>15.71</v>
      </c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 t="s">
        <v>121</v>
      </c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ht="22.5" outlineLevel="1" x14ac:dyDescent="0.2">
      <c r="A110" s="154">
        <v>90</v>
      </c>
      <c r="B110" s="160" t="s">
        <v>260</v>
      </c>
      <c r="C110" s="193" t="s">
        <v>265</v>
      </c>
      <c r="D110" s="162" t="s">
        <v>169</v>
      </c>
      <c r="E110" s="168">
        <v>15.5</v>
      </c>
      <c r="F110" s="170"/>
      <c r="G110" s="171">
        <f t="shared" si="49"/>
        <v>0</v>
      </c>
      <c r="H110" s="170"/>
      <c r="I110" s="171">
        <f t="shared" si="50"/>
        <v>0</v>
      </c>
      <c r="J110" s="170"/>
      <c r="K110" s="171">
        <f t="shared" si="51"/>
        <v>0</v>
      </c>
      <c r="L110" s="171">
        <v>21</v>
      </c>
      <c r="M110" s="171">
        <f t="shared" si="52"/>
        <v>0</v>
      </c>
      <c r="N110" s="163">
        <v>5.1799999999999997E-3</v>
      </c>
      <c r="O110" s="163">
        <f t="shared" si="53"/>
        <v>8.029E-2</v>
      </c>
      <c r="P110" s="163">
        <v>0</v>
      </c>
      <c r="Q110" s="163">
        <f t="shared" si="54"/>
        <v>0</v>
      </c>
      <c r="R110" s="163"/>
      <c r="S110" s="163"/>
      <c r="T110" s="164">
        <v>0.23599999999999999</v>
      </c>
      <c r="U110" s="163">
        <f t="shared" si="55"/>
        <v>3.66</v>
      </c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 t="s">
        <v>121</v>
      </c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ht="22.5" outlineLevel="1" x14ac:dyDescent="0.2">
      <c r="A111" s="154">
        <v>91</v>
      </c>
      <c r="B111" s="160" t="s">
        <v>260</v>
      </c>
      <c r="C111" s="193" t="s">
        <v>266</v>
      </c>
      <c r="D111" s="162" t="s">
        <v>169</v>
      </c>
      <c r="E111" s="168">
        <v>17.100000000000001</v>
      </c>
      <c r="F111" s="170"/>
      <c r="G111" s="171">
        <f t="shared" si="49"/>
        <v>0</v>
      </c>
      <c r="H111" s="170"/>
      <c r="I111" s="171">
        <f t="shared" si="50"/>
        <v>0</v>
      </c>
      <c r="J111" s="170"/>
      <c r="K111" s="171">
        <f t="shared" si="51"/>
        <v>0</v>
      </c>
      <c r="L111" s="171">
        <v>21</v>
      </c>
      <c r="M111" s="171">
        <f t="shared" si="52"/>
        <v>0</v>
      </c>
      <c r="N111" s="163">
        <v>5.1799999999999997E-3</v>
      </c>
      <c r="O111" s="163">
        <f t="shared" si="53"/>
        <v>8.8580000000000006E-2</v>
      </c>
      <c r="P111" s="163">
        <v>0</v>
      </c>
      <c r="Q111" s="163">
        <f t="shared" si="54"/>
        <v>0</v>
      </c>
      <c r="R111" s="163"/>
      <c r="S111" s="163"/>
      <c r="T111" s="164">
        <v>0.23599999999999999</v>
      </c>
      <c r="U111" s="163">
        <f t="shared" si="55"/>
        <v>4.04</v>
      </c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 t="s">
        <v>121</v>
      </c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ht="22.5" outlineLevel="1" x14ac:dyDescent="0.2">
      <c r="A112" s="154">
        <v>92</v>
      </c>
      <c r="B112" s="160" t="s">
        <v>256</v>
      </c>
      <c r="C112" s="193" t="s">
        <v>267</v>
      </c>
      <c r="D112" s="162" t="s">
        <v>120</v>
      </c>
      <c r="E112" s="168">
        <v>16.600000000000001</v>
      </c>
      <c r="F112" s="170"/>
      <c r="G112" s="171">
        <f t="shared" si="49"/>
        <v>0</v>
      </c>
      <c r="H112" s="170"/>
      <c r="I112" s="171">
        <f t="shared" si="50"/>
        <v>0</v>
      </c>
      <c r="J112" s="170"/>
      <c r="K112" s="171">
        <f t="shared" si="51"/>
        <v>0</v>
      </c>
      <c r="L112" s="171">
        <v>21</v>
      </c>
      <c r="M112" s="171">
        <f t="shared" si="52"/>
        <v>0</v>
      </c>
      <c r="N112" s="163">
        <v>5.1020000000000003E-2</v>
      </c>
      <c r="O112" s="163">
        <f t="shared" si="53"/>
        <v>0.84692999999999996</v>
      </c>
      <c r="P112" s="163">
        <v>0</v>
      </c>
      <c r="Q112" s="163">
        <f t="shared" si="54"/>
        <v>0</v>
      </c>
      <c r="R112" s="163"/>
      <c r="S112" s="163"/>
      <c r="T112" s="164">
        <v>0.97</v>
      </c>
      <c r="U112" s="163">
        <f t="shared" si="55"/>
        <v>16.100000000000001</v>
      </c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 t="s">
        <v>121</v>
      </c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ht="22.5" outlineLevel="1" x14ac:dyDescent="0.2">
      <c r="A113" s="154">
        <v>93</v>
      </c>
      <c r="B113" s="160" t="s">
        <v>258</v>
      </c>
      <c r="C113" s="193" t="s">
        <v>268</v>
      </c>
      <c r="D113" s="162" t="s">
        <v>120</v>
      </c>
      <c r="E113" s="168">
        <v>18.3</v>
      </c>
      <c r="F113" s="170"/>
      <c r="G113" s="171">
        <f t="shared" si="49"/>
        <v>0</v>
      </c>
      <c r="H113" s="170"/>
      <c r="I113" s="171">
        <f t="shared" si="50"/>
        <v>0</v>
      </c>
      <c r="J113" s="170"/>
      <c r="K113" s="171">
        <f t="shared" si="51"/>
        <v>0</v>
      </c>
      <c r="L113" s="171">
        <v>21</v>
      </c>
      <c r="M113" s="171">
        <f t="shared" si="52"/>
        <v>0</v>
      </c>
      <c r="N113" s="163">
        <v>5.1020000000000003E-2</v>
      </c>
      <c r="O113" s="163">
        <f t="shared" si="53"/>
        <v>0.93367</v>
      </c>
      <c r="P113" s="163">
        <v>0</v>
      </c>
      <c r="Q113" s="163">
        <f t="shared" si="54"/>
        <v>0</v>
      </c>
      <c r="R113" s="163"/>
      <c r="S113" s="163"/>
      <c r="T113" s="164">
        <v>0.97</v>
      </c>
      <c r="U113" s="163">
        <f t="shared" si="55"/>
        <v>17.75</v>
      </c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 t="s">
        <v>121</v>
      </c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1" x14ac:dyDescent="0.2">
      <c r="A114" s="154">
        <v>94</v>
      </c>
      <c r="B114" s="160" t="s">
        <v>269</v>
      </c>
      <c r="C114" s="193" t="s">
        <v>270</v>
      </c>
      <c r="D114" s="162" t="s">
        <v>133</v>
      </c>
      <c r="E114" s="168">
        <v>5.4717599999999997</v>
      </c>
      <c r="F114" s="170"/>
      <c r="G114" s="171">
        <f t="shared" si="49"/>
        <v>0</v>
      </c>
      <c r="H114" s="170"/>
      <c r="I114" s="171">
        <f t="shared" si="50"/>
        <v>0</v>
      </c>
      <c r="J114" s="170"/>
      <c r="K114" s="171">
        <f t="shared" si="51"/>
        <v>0</v>
      </c>
      <c r="L114" s="171">
        <v>21</v>
      </c>
      <c r="M114" s="171">
        <f t="shared" si="52"/>
        <v>0</v>
      </c>
      <c r="N114" s="163">
        <v>0</v>
      </c>
      <c r="O114" s="163">
        <f t="shared" si="53"/>
        <v>0</v>
      </c>
      <c r="P114" s="163">
        <v>0</v>
      </c>
      <c r="Q114" s="163">
        <f t="shared" si="54"/>
        <v>0</v>
      </c>
      <c r="R114" s="163"/>
      <c r="S114" s="163"/>
      <c r="T114" s="164">
        <v>1.2649999999999999</v>
      </c>
      <c r="U114" s="163">
        <f t="shared" si="55"/>
        <v>6.92</v>
      </c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 t="s">
        <v>121</v>
      </c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x14ac:dyDescent="0.2">
      <c r="A115" s="155" t="s">
        <v>116</v>
      </c>
      <c r="B115" s="161" t="s">
        <v>81</v>
      </c>
      <c r="C115" s="194" t="s">
        <v>82</v>
      </c>
      <c r="D115" s="165"/>
      <c r="E115" s="169"/>
      <c r="F115" s="172"/>
      <c r="G115" s="172">
        <f>SUMIF(AE116:AE123,"&lt;&gt;NOR",G116:G123)</f>
        <v>0</v>
      </c>
      <c r="H115" s="172"/>
      <c r="I115" s="172">
        <f>SUM(I116:I123)</f>
        <v>0</v>
      </c>
      <c r="J115" s="172"/>
      <c r="K115" s="172">
        <f>SUM(K116:K123)</f>
        <v>0</v>
      </c>
      <c r="L115" s="172"/>
      <c r="M115" s="172">
        <f>SUM(M116:M123)</f>
        <v>0</v>
      </c>
      <c r="N115" s="166"/>
      <c r="O115" s="166">
        <f>SUM(O116:O123)</f>
        <v>9.8549999999999985E-2</v>
      </c>
      <c r="P115" s="166"/>
      <c r="Q115" s="166">
        <f>SUM(Q116:Q123)</f>
        <v>0</v>
      </c>
      <c r="R115" s="166"/>
      <c r="S115" s="166"/>
      <c r="T115" s="167"/>
      <c r="U115" s="166">
        <f>SUM(U116:U123)</f>
        <v>166.24</v>
      </c>
      <c r="AE115" t="s">
        <v>117</v>
      </c>
    </row>
    <row r="116" spans="1:60" outlineLevel="1" x14ac:dyDescent="0.2">
      <c r="A116" s="154">
        <v>95</v>
      </c>
      <c r="B116" s="160" t="s">
        <v>271</v>
      </c>
      <c r="C116" s="193" t="s">
        <v>272</v>
      </c>
      <c r="D116" s="162" t="s">
        <v>120</v>
      </c>
      <c r="E116" s="168">
        <v>140.63</v>
      </c>
      <c r="F116" s="170"/>
      <c r="G116" s="171">
        <f t="shared" ref="G116:G123" si="56">ROUND(E116*F116,2)</f>
        <v>0</v>
      </c>
      <c r="H116" s="170"/>
      <c r="I116" s="171">
        <f t="shared" ref="I116:I123" si="57">ROUND(E116*H116,2)</f>
        <v>0</v>
      </c>
      <c r="J116" s="170"/>
      <c r="K116" s="171">
        <f t="shared" ref="K116:K123" si="58">ROUND(E116*J116,2)</f>
        <v>0</v>
      </c>
      <c r="L116" s="171">
        <v>21</v>
      </c>
      <c r="M116" s="171">
        <f t="shared" ref="M116:M123" si="59">G116*(1+L116/100)</f>
        <v>0</v>
      </c>
      <c r="N116" s="163">
        <v>0</v>
      </c>
      <c r="O116" s="163">
        <f t="shared" ref="O116:O123" si="60">ROUND(E116*N116,5)</f>
        <v>0</v>
      </c>
      <c r="P116" s="163">
        <v>0</v>
      </c>
      <c r="Q116" s="163">
        <f t="shared" ref="Q116:Q123" si="61">ROUND(E116*P116,5)</f>
        <v>0</v>
      </c>
      <c r="R116" s="163"/>
      <c r="S116" s="163"/>
      <c r="T116" s="164">
        <v>0.14699999999999999</v>
      </c>
      <c r="U116" s="163">
        <f t="shared" ref="U116:U123" si="62">ROUND(E116*T116,2)</f>
        <v>20.67</v>
      </c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 t="s">
        <v>121</v>
      </c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54">
        <v>96</v>
      </c>
      <c r="B117" s="160" t="s">
        <v>273</v>
      </c>
      <c r="C117" s="193" t="s">
        <v>274</v>
      </c>
      <c r="D117" s="162" t="s">
        <v>120</v>
      </c>
      <c r="E117" s="168">
        <v>140.63</v>
      </c>
      <c r="F117" s="170"/>
      <c r="G117" s="171">
        <f t="shared" si="56"/>
        <v>0</v>
      </c>
      <c r="H117" s="170"/>
      <c r="I117" s="171">
        <f t="shared" si="57"/>
        <v>0</v>
      </c>
      <c r="J117" s="170"/>
      <c r="K117" s="171">
        <f t="shared" si="58"/>
        <v>0</v>
      </c>
      <c r="L117" s="171">
        <v>21</v>
      </c>
      <c r="M117" s="171">
        <f t="shared" si="59"/>
        <v>0</v>
      </c>
      <c r="N117" s="163">
        <v>0</v>
      </c>
      <c r="O117" s="163">
        <f t="shared" si="60"/>
        <v>0</v>
      </c>
      <c r="P117" s="163">
        <v>0</v>
      </c>
      <c r="Q117" s="163">
        <f t="shared" si="61"/>
        <v>0</v>
      </c>
      <c r="R117" s="163"/>
      <c r="S117" s="163"/>
      <c r="T117" s="164">
        <v>4.5999999999999999E-2</v>
      </c>
      <c r="U117" s="163">
        <f t="shared" si="62"/>
        <v>6.47</v>
      </c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 t="s">
        <v>121</v>
      </c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ht="22.5" outlineLevel="1" x14ac:dyDescent="0.2">
      <c r="A118" s="154">
        <v>97</v>
      </c>
      <c r="B118" s="160" t="s">
        <v>275</v>
      </c>
      <c r="C118" s="193" t="s">
        <v>276</v>
      </c>
      <c r="D118" s="162" t="s">
        <v>120</v>
      </c>
      <c r="E118" s="168">
        <v>140.63</v>
      </c>
      <c r="F118" s="170"/>
      <c r="G118" s="171">
        <f t="shared" si="56"/>
        <v>0</v>
      </c>
      <c r="H118" s="170"/>
      <c r="I118" s="171">
        <f t="shared" si="57"/>
        <v>0</v>
      </c>
      <c r="J118" s="170"/>
      <c r="K118" s="171">
        <f t="shared" si="58"/>
        <v>0</v>
      </c>
      <c r="L118" s="171">
        <v>21</v>
      </c>
      <c r="M118" s="171">
        <f t="shared" si="59"/>
        <v>0</v>
      </c>
      <c r="N118" s="163">
        <v>0</v>
      </c>
      <c r="O118" s="163">
        <f t="shared" si="60"/>
        <v>0</v>
      </c>
      <c r="P118" s="163">
        <v>0</v>
      </c>
      <c r="Q118" s="163">
        <f t="shared" si="61"/>
        <v>0</v>
      </c>
      <c r="R118" s="163"/>
      <c r="S118" s="163"/>
      <c r="T118" s="164">
        <v>1.6E-2</v>
      </c>
      <c r="U118" s="163">
        <f t="shared" si="62"/>
        <v>2.25</v>
      </c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 t="s">
        <v>121</v>
      </c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54">
        <v>98</v>
      </c>
      <c r="B119" s="160" t="s">
        <v>277</v>
      </c>
      <c r="C119" s="193" t="s">
        <v>278</v>
      </c>
      <c r="D119" s="162" t="s">
        <v>120</v>
      </c>
      <c r="E119" s="168">
        <v>140.63</v>
      </c>
      <c r="F119" s="170"/>
      <c r="G119" s="171">
        <f t="shared" si="56"/>
        <v>0</v>
      </c>
      <c r="H119" s="170"/>
      <c r="I119" s="171">
        <f t="shared" si="57"/>
        <v>0</v>
      </c>
      <c r="J119" s="170"/>
      <c r="K119" s="171">
        <f t="shared" si="58"/>
        <v>0</v>
      </c>
      <c r="L119" s="171">
        <v>21</v>
      </c>
      <c r="M119" s="171">
        <f t="shared" si="59"/>
        <v>0</v>
      </c>
      <c r="N119" s="163">
        <v>3.3E-4</v>
      </c>
      <c r="O119" s="163">
        <f t="shared" si="60"/>
        <v>4.641E-2</v>
      </c>
      <c r="P119" s="163">
        <v>0</v>
      </c>
      <c r="Q119" s="163">
        <f t="shared" si="61"/>
        <v>0</v>
      </c>
      <c r="R119" s="163"/>
      <c r="S119" s="163"/>
      <c r="T119" s="164">
        <v>0.45</v>
      </c>
      <c r="U119" s="163">
        <f t="shared" si="62"/>
        <v>63.28</v>
      </c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 t="s">
        <v>121</v>
      </c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ht="22.5" outlineLevel="1" x14ac:dyDescent="0.2">
      <c r="A120" s="154">
        <v>99</v>
      </c>
      <c r="B120" s="160" t="s">
        <v>277</v>
      </c>
      <c r="C120" s="193" t="s">
        <v>279</v>
      </c>
      <c r="D120" s="162" t="s">
        <v>120</v>
      </c>
      <c r="E120" s="168">
        <v>154.69</v>
      </c>
      <c r="F120" s="170"/>
      <c r="G120" s="171">
        <f t="shared" si="56"/>
        <v>0</v>
      </c>
      <c r="H120" s="170"/>
      <c r="I120" s="171">
        <f t="shared" si="57"/>
        <v>0</v>
      </c>
      <c r="J120" s="170"/>
      <c r="K120" s="171">
        <f t="shared" si="58"/>
        <v>0</v>
      </c>
      <c r="L120" s="171">
        <v>21</v>
      </c>
      <c r="M120" s="171">
        <f t="shared" si="59"/>
        <v>0</v>
      </c>
      <c r="N120" s="163">
        <v>3.3E-4</v>
      </c>
      <c r="O120" s="163">
        <f t="shared" si="60"/>
        <v>5.1049999999999998E-2</v>
      </c>
      <c r="P120" s="163">
        <v>0</v>
      </c>
      <c r="Q120" s="163">
        <f t="shared" si="61"/>
        <v>0</v>
      </c>
      <c r="R120" s="163"/>
      <c r="S120" s="163"/>
      <c r="T120" s="164">
        <v>0.45</v>
      </c>
      <c r="U120" s="163">
        <f t="shared" si="62"/>
        <v>69.61</v>
      </c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 t="s">
        <v>121</v>
      </c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ht="22.5" outlineLevel="1" x14ac:dyDescent="0.2">
      <c r="A121" s="154">
        <v>100</v>
      </c>
      <c r="B121" s="160" t="s">
        <v>280</v>
      </c>
      <c r="C121" s="193" t="s">
        <v>281</v>
      </c>
      <c r="D121" s="162" t="s">
        <v>169</v>
      </c>
      <c r="E121" s="168">
        <v>54.6</v>
      </c>
      <c r="F121" s="170"/>
      <c r="G121" s="171">
        <f t="shared" si="56"/>
        <v>0</v>
      </c>
      <c r="H121" s="170"/>
      <c r="I121" s="171">
        <f t="shared" si="57"/>
        <v>0</v>
      </c>
      <c r="J121" s="170"/>
      <c r="K121" s="171">
        <f t="shared" si="58"/>
        <v>0</v>
      </c>
      <c r="L121" s="171">
        <v>21</v>
      </c>
      <c r="M121" s="171">
        <f t="shared" si="59"/>
        <v>0</v>
      </c>
      <c r="N121" s="163">
        <v>2.0000000000000002E-5</v>
      </c>
      <c r="O121" s="163">
        <f t="shared" si="60"/>
        <v>1.09E-3</v>
      </c>
      <c r="P121" s="163">
        <v>0</v>
      </c>
      <c r="Q121" s="163">
        <f t="shared" si="61"/>
        <v>0</v>
      </c>
      <c r="R121" s="163"/>
      <c r="S121" s="163"/>
      <c r="T121" s="164">
        <v>7.2599999999999998E-2</v>
      </c>
      <c r="U121" s="163">
        <f t="shared" si="62"/>
        <v>3.96</v>
      </c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 t="s">
        <v>121</v>
      </c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ht="22.5" outlineLevel="1" x14ac:dyDescent="0.2">
      <c r="A122" s="154">
        <v>101</v>
      </c>
      <c r="B122" s="160" t="s">
        <v>282</v>
      </c>
      <c r="C122" s="193" t="s">
        <v>283</v>
      </c>
      <c r="D122" s="162" t="s">
        <v>169</v>
      </c>
      <c r="E122" s="168">
        <v>60.01</v>
      </c>
      <c r="F122" s="170"/>
      <c r="G122" s="171">
        <f t="shared" si="56"/>
        <v>0</v>
      </c>
      <c r="H122" s="170"/>
      <c r="I122" s="171">
        <f t="shared" si="57"/>
        <v>0</v>
      </c>
      <c r="J122" s="170"/>
      <c r="K122" s="171">
        <f t="shared" si="58"/>
        <v>0</v>
      </c>
      <c r="L122" s="171">
        <v>21</v>
      </c>
      <c r="M122" s="171">
        <f t="shared" si="59"/>
        <v>0</v>
      </c>
      <c r="N122" s="163">
        <v>0</v>
      </c>
      <c r="O122" s="163">
        <f t="shared" si="60"/>
        <v>0</v>
      </c>
      <c r="P122" s="163">
        <v>0</v>
      </c>
      <c r="Q122" s="163">
        <f t="shared" si="61"/>
        <v>0</v>
      </c>
      <c r="R122" s="163"/>
      <c r="S122" s="163"/>
      <c r="T122" s="164">
        <v>0</v>
      </c>
      <c r="U122" s="163">
        <f t="shared" si="62"/>
        <v>0</v>
      </c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 t="s">
        <v>284</v>
      </c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outlineLevel="1" x14ac:dyDescent="0.2">
      <c r="A123" s="154">
        <v>102</v>
      </c>
      <c r="B123" s="160" t="s">
        <v>285</v>
      </c>
      <c r="C123" s="193" t="s">
        <v>286</v>
      </c>
      <c r="D123" s="162" t="s">
        <v>133</v>
      </c>
      <c r="E123" s="168">
        <v>0</v>
      </c>
      <c r="F123" s="170"/>
      <c r="G123" s="171">
        <f t="shared" si="56"/>
        <v>0</v>
      </c>
      <c r="H123" s="170"/>
      <c r="I123" s="171">
        <f t="shared" si="57"/>
        <v>0</v>
      </c>
      <c r="J123" s="170"/>
      <c r="K123" s="171">
        <f t="shared" si="58"/>
        <v>0</v>
      </c>
      <c r="L123" s="171">
        <v>21</v>
      </c>
      <c r="M123" s="171">
        <f t="shared" si="59"/>
        <v>0</v>
      </c>
      <c r="N123" s="163">
        <v>0</v>
      </c>
      <c r="O123" s="163">
        <f t="shared" si="60"/>
        <v>0</v>
      </c>
      <c r="P123" s="163">
        <v>0</v>
      </c>
      <c r="Q123" s="163">
        <f t="shared" si="61"/>
        <v>0</v>
      </c>
      <c r="R123" s="163"/>
      <c r="S123" s="163"/>
      <c r="T123" s="164">
        <v>1.1020000000000001</v>
      </c>
      <c r="U123" s="163">
        <f t="shared" si="62"/>
        <v>0</v>
      </c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 t="s">
        <v>121</v>
      </c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x14ac:dyDescent="0.2">
      <c r="A124" s="155" t="s">
        <v>116</v>
      </c>
      <c r="B124" s="161" t="s">
        <v>83</v>
      </c>
      <c r="C124" s="194" t="s">
        <v>84</v>
      </c>
      <c r="D124" s="165"/>
      <c r="E124" s="169"/>
      <c r="F124" s="172"/>
      <c r="G124" s="172">
        <f>SUMIF(AE125:AE131,"&lt;&gt;NOR",G125:G131)</f>
        <v>0</v>
      </c>
      <c r="H124" s="172"/>
      <c r="I124" s="172">
        <f>SUM(I125:I131)</f>
        <v>0</v>
      </c>
      <c r="J124" s="172"/>
      <c r="K124" s="172">
        <f>SUM(K125:K131)</f>
        <v>0</v>
      </c>
      <c r="L124" s="172"/>
      <c r="M124" s="172">
        <f>SUM(M125:M131)</f>
        <v>0</v>
      </c>
      <c r="N124" s="166"/>
      <c r="O124" s="166">
        <f>SUM(O125:O131)</f>
        <v>14.19567</v>
      </c>
      <c r="P124" s="166"/>
      <c r="Q124" s="166">
        <f>SUM(Q125:Q131)</f>
        <v>0</v>
      </c>
      <c r="R124" s="166"/>
      <c r="S124" s="166"/>
      <c r="T124" s="167"/>
      <c r="U124" s="166">
        <f>SUM(U125:U131)</f>
        <v>582.53</v>
      </c>
      <c r="AE124" t="s">
        <v>117</v>
      </c>
    </row>
    <row r="125" spans="1:60" ht="22.5" outlineLevel="1" x14ac:dyDescent="0.2">
      <c r="A125" s="154">
        <v>103</v>
      </c>
      <c r="B125" s="160" t="s">
        <v>287</v>
      </c>
      <c r="C125" s="193" t="s">
        <v>288</v>
      </c>
      <c r="D125" s="162" t="s">
        <v>120</v>
      </c>
      <c r="E125" s="168">
        <v>27.2</v>
      </c>
      <c r="F125" s="170"/>
      <c r="G125" s="171">
        <f t="shared" ref="G125:G131" si="63">ROUND(E125*F125,2)</f>
        <v>0</v>
      </c>
      <c r="H125" s="170"/>
      <c r="I125" s="171">
        <f t="shared" ref="I125:I131" si="64">ROUND(E125*H125,2)</f>
        <v>0</v>
      </c>
      <c r="J125" s="170"/>
      <c r="K125" s="171">
        <f t="shared" ref="K125:K131" si="65">ROUND(E125*J125,2)</f>
        <v>0</v>
      </c>
      <c r="L125" s="171">
        <v>21</v>
      </c>
      <c r="M125" s="171">
        <f t="shared" ref="M125:M131" si="66">G125*(1+L125/100)</f>
        <v>0</v>
      </c>
      <c r="N125" s="163">
        <v>5.1950000000000003E-2</v>
      </c>
      <c r="O125" s="163">
        <f t="shared" ref="O125:O131" si="67">ROUND(E125*N125,5)</f>
        <v>1.4130400000000001</v>
      </c>
      <c r="P125" s="163">
        <v>0</v>
      </c>
      <c r="Q125" s="163">
        <f t="shared" ref="Q125:Q131" si="68">ROUND(E125*P125,5)</f>
        <v>0</v>
      </c>
      <c r="R125" s="163"/>
      <c r="S125" s="163"/>
      <c r="T125" s="164">
        <v>1.6339999999999999</v>
      </c>
      <c r="U125" s="163">
        <f t="shared" ref="U125:U131" si="69">ROUND(E125*T125,2)</f>
        <v>44.44</v>
      </c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 t="s">
        <v>121</v>
      </c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ht="22.5" outlineLevel="1" x14ac:dyDescent="0.2">
      <c r="A126" s="154">
        <v>104</v>
      </c>
      <c r="B126" s="160" t="s">
        <v>289</v>
      </c>
      <c r="C126" s="193" t="s">
        <v>290</v>
      </c>
      <c r="D126" s="162" t="s">
        <v>120</v>
      </c>
      <c r="E126" s="168">
        <v>29.9</v>
      </c>
      <c r="F126" s="170"/>
      <c r="G126" s="171">
        <f t="shared" si="63"/>
        <v>0</v>
      </c>
      <c r="H126" s="170"/>
      <c r="I126" s="171">
        <f t="shared" si="64"/>
        <v>0</v>
      </c>
      <c r="J126" s="170"/>
      <c r="K126" s="171">
        <f t="shared" si="65"/>
        <v>0</v>
      </c>
      <c r="L126" s="171">
        <v>21</v>
      </c>
      <c r="M126" s="171">
        <f t="shared" si="66"/>
        <v>0</v>
      </c>
      <c r="N126" s="163">
        <v>4.0009999999999997E-2</v>
      </c>
      <c r="O126" s="163">
        <f t="shared" si="67"/>
        <v>1.1962999999999999</v>
      </c>
      <c r="P126" s="163">
        <v>0</v>
      </c>
      <c r="Q126" s="163">
        <f t="shared" si="68"/>
        <v>0</v>
      </c>
      <c r="R126" s="163"/>
      <c r="S126" s="163"/>
      <c r="T126" s="164">
        <v>1.984</v>
      </c>
      <c r="U126" s="163">
        <f t="shared" si="69"/>
        <v>59.32</v>
      </c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 t="s">
        <v>121</v>
      </c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ht="22.5" outlineLevel="1" x14ac:dyDescent="0.2">
      <c r="A127" s="154">
        <v>105</v>
      </c>
      <c r="B127" s="160" t="s">
        <v>287</v>
      </c>
      <c r="C127" s="193" t="s">
        <v>291</v>
      </c>
      <c r="D127" s="162" t="s">
        <v>120</v>
      </c>
      <c r="E127" s="168">
        <v>4.32</v>
      </c>
      <c r="F127" s="170"/>
      <c r="G127" s="171">
        <f t="shared" si="63"/>
        <v>0</v>
      </c>
      <c r="H127" s="170"/>
      <c r="I127" s="171">
        <f t="shared" si="64"/>
        <v>0</v>
      </c>
      <c r="J127" s="170"/>
      <c r="K127" s="171">
        <f t="shared" si="65"/>
        <v>0</v>
      </c>
      <c r="L127" s="171">
        <v>21</v>
      </c>
      <c r="M127" s="171">
        <f t="shared" si="66"/>
        <v>0</v>
      </c>
      <c r="N127" s="163">
        <v>5.1950000000000003E-2</v>
      </c>
      <c r="O127" s="163">
        <f t="shared" si="67"/>
        <v>0.22442000000000001</v>
      </c>
      <c r="P127" s="163">
        <v>0</v>
      </c>
      <c r="Q127" s="163">
        <f t="shared" si="68"/>
        <v>0</v>
      </c>
      <c r="R127" s="163"/>
      <c r="S127" s="163"/>
      <c r="T127" s="164">
        <v>1.6339999999999999</v>
      </c>
      <c r="U127" s="163">
        <f t="shared" si="69"/>
        <v>7.06</v>
      </c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 t="s">
        <v>121</v>
      </c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ht="22.5" outlineLevel="1" x14ac:dyDescent="0.2">
      <c r="A128" s="154">
        <v>106</v>
      </c>
      <c r="B128" s="160" t="s">
        <v>289</v>
      </c>
      <c r="C128" s="193" t="s">
        <v>292</v>
      </c>
      <c r="D128" s="162" t="s">
        <v>120</v>
      </c>
      <c r="E128" s="168">
        <v>4.8</v>
      </c>
      <c r="F128" s="170"/>
      <c r="G128" s="171">
        <f t="shared" si="63"/>
        <v>0</v>
      </c>
      <c r="H128" s="170"/>
      <c r="I128" s="171">
        <f t="shared" si="64"/>
        <v>0</v>
      </c>
      <c r="J128" s="170"/>
      <c r="K128" s="171">
        <f t="shared" si="65"/>
        <v>0</v>
      </c>
      <c r="L128" s="171">
        <v>21</v>
      </c>
      <c r="M128" s="171">
        <f t="shared" si="66"/>
        <v>0</v>
      </c>
      <c r="N128" s="163">
        <v>4.0009999999999997E-2</v>
      </c>
      <c r="O128" s="163">
        <f t="shared" si="67"/>
        <v>0.19205</v>
      </c>
      <c r="P128" s="163">
        <v>0</v>
      </c>
      <c r="Q128" s="163">
        <f t="shared" si="68"/>
        <v>0</v>
      </c>
      <c r="R128" s="163"/>
      <c r="S128" s="163"/>
      <c r="T128" s="164">
        <v>1.984</v>
      </c>
      <c r="U128" s="163">
        <f t="shared" si="69"/>
        <v>9.52</v>
      </c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 t="s">
        <v>121</v>
      </c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ht="22.5" outlineLevel="1" x14ac:dyDescent="0.2">
      <c r="A129" s="154">
        <v>107</v>
      </c>
      <c r="B129" s="160" t="s">
        <v>287</v>
      </c>
      <c r="C129" s="193" t="s">
        <v>293</v>
      </c>
      <c r="D129" s="162" t="s">
        <v>120</v>
      </c>
      <c r="E129" s="168">
        <v>116.4</v>
      </c>
      <c r="F129" s="170"/>
      <c r="G129" s="171">
        <f t="shared" si="63"/>
        <v>0</v>
      </c>
      <c r="H129" s="170"/>
      <c r="I129" s="171">
        <f t="shared" si="64"/>
        <v>0</v>
      </c>
      <c r="J129" s="170"/>
      <c r="K129" s="171">
        <f t="shared" si="65"/>
        <v>0</v>
      </c>
      <c r="L129" s="171">
        <v>21</v>
      </c>
      <c r="M129" s="171">
        <f t="shared" si="66"/>
        <v>0</v>
      </c>
      <c r="N129" s="163">
        <v>5.1950000000000003E-2</v>
      </c>
      <c r="O129" s="163">
        <f t="shared" si="67"/>
        <v>6.0469799999999996</v>
      </c>
      <c r="P129" s="163">
        <v>0</v>
      </c>
      <c r="Q129" s="163">
        <f t="shared" si="68"/>
        <v>0</v>
      </c>
      <c r="R129" s="163"/>
      <c r="S129" s="163"/>
      <c r="T129" s="164">
        <v>1.6339999999999999</v>
      </c>
      <c r="U129" s="163">
        <f t="shared" si="69"/>
        <v>190.2</v>
      </c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 t="s">
        <v>121</v>
      </c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ht="22.5" outlineLevel="1" x14ac:dyDescent="0.2">
      <c r="A130" s="154">
        <v>108</v>
      </c>
      <c r="B130" s="160" t="s">
        <v>289</v>
      </c>
      <c r="C130" s="193" t="s">
        <v>294</v>
      </c>
      <c r="D130" s="162" t="s">
        <v>120</v>
      </c>
      <c r="E130" s="168">
        <v>128.04</v>
      </c>
      <c r="F130" s="170"/>
      <c r="G130" s="171">
        <f t="shared" si="63"/>
        <v>0</v>
      </c>
      <c r="H130" s="170"/>
      <c r="I130" s="171">
        <f t="shared" si="64"/>
        <v>0</v>
      </c>
      <c r="J130" s="170"/>
      <c r="K130" s="171">
        <f t="shared" si="65"/>
        <v>0</v>
      </c>
      <c r="L130" s="171">
        <v>21</v>
      </c>
      <c r="M130" s="171">
        <f t="shared" si="66"/>
        <v>0</v>
      </c>
      <c r="N130" s="163">
        <v>4.0009999999999997E-2</v>
      </c>
      <c r="O130" s="163">
        <f t="shared" si="67"/>
        <v>5.1228800000000003</v>
      </c>
      <c r="P130" s="163">
        <v>0</v>
      </c>
      <c r="Q130" s="163">
        <f t="shared" si="68"/>
        <v>0</v>
      </c>
      <c r="R130" s="163"/>
      <c r="S130" s="163"/>
      <c r="T130" s="164">
        <v>1.984</v>
      </c>
      <c r="U130" s="163">
        <f t="shared" si="69"/>
        <v>254.03</v>
      </c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 t="s">
        <v>121</v>
      </c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outlineLevel="1" x14ac:dyDescent="0.2">
      <c r="A131" s="154">
        <v>109</v>
      </c>
      <c r="B131" s="160" t="s">
        <v>295</v>
      </c>
      <c r="C131" s="193" t="s">
        <v>296</v>
      </c>
      <c r="D131" s="162" t="s">
        <v>133</v>
      </c>
      <c r="E131" s="168">
        <v>14.19567</v>
      </c>
      <c r="F131" s="170"/>
      <c r="G131" s="171">
        <f t="shared" si="63"/>
        <v>0</v>
      </c>
      <c r="H131" s="170"/>
      <c r="I131" s="171">
        <f t="shared" si="64"/>
        <v>0</v>
      </c>
      <c r="J131" s="170"/>
      <c r="K131" s="171">
        <f t="shared" si="65"/>
        <v>0</v>
      </c>
      <c r="L131" s="171">
        <v>21</v>
      </c>
      <c r="M131" s="171">
        <f t="shared" si="66"/>
        <v>0</v>
      </c>
      <c r="N131" s="163">
        <v>0</v>
      </c>
      <c r="O131" s="163">
        <f t="shared" si="67"/>
        <v>0</v>
      </c>
      <c r="P131" s="163">
        <v>0</v>
      </c>
      <c r="Q131" s="163">
        <f t="shared" si="68"/>
        <v>0</v>
      </c>
      <c r="R131" s="163"/>
      <c r="S131" s="163"/>
      <c r="T131" s="164">
        <v>1.2649999999999999</v>
      </c>
      <c r="U131" s="163">
        <f t="shared" si="69"/>
        <v>17.96</v>
      </c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 t="s">
        <v>121</v>
      </c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x14ac:dyDescent="0.2">
      <c r="A132" s="155" t="s">
        <v>116</v>
      </c>
      <c r="B132" s="161" t="s">
        <v>85</v>
      </c>
      <c r="C132" s="194" t="s">
        <v>86</v>
      </c>
      <c r="D132" s="165"/>
      <c r="E132" s="169"/>
      <c r="F132" s="172"/>
      <c r="G132" s="172">
        <f>SUMIF(AE133:AE138,"&lt;&gt;NOR",G133:G138)</f>
        <v>0</v>
      </c>
      <c r="H132" s="172"/>
      <c r="I132" s="172">
        <f>SUM(I133:I138)</f>
        <v>0</v>
      </c>
      <c r="J132" s="172"/>
      <c r="K132" s="172">
        <f>SUM(K133:K138)</f>
        <v>0</v>
      </c>
      <c r="L132" s="172"/>
      <c r="M132" s="172">
        <f>SUM(M133:M138)</f>
        <v>0</v>
      </c>
      <c r="N132" s="166"/>
      <c r="O132" s="166">
        <f>SUM(O133:O138)</f>
        <v>0.12985000000000002</v>
      </c>
      <c r="P132" s="166"/>
      <c r="Q132" s="166">
        <f>SUM(Q133:Q138)</f>
        <v>0</v>
      </c>
      <c r="R132" s="166"/>
      <c r="S132" s="166"/>
      <c r="T132" s="167"/>
      <c r="U132" s="166">
        <f>SUM(U133:U138)</f>
        <v>68.359999999999985</v>
      </c>
      <c r="AE132" t="s">
        <v>117</v>
      </c>
    </row>
    <row r="133" spans="1:60" ht="22.5" outlineLevel="1" x14ac:dyDescent="0.2">
      <c r="A133" s="154">
        <v>110</v>
      </c>
      <c r="B133" s="160" t="s">
        <v>297</v>
      </c>
      <c r="C133" s="193" t="s">
        <v>298</v>
      </c>
      <c r="D133" s="162" t="s">
        <v>120</v>
      </c>
      <c r="E133" s="168">
        <v>39.619999999999997</v>
      </c>
      <c r="F133" s="170"/>
      <c r="G133" s="171">
        <f t="shared" ref="G133:G138" si="70">ROUND(E133*F133,2)</f>
        <v>0</v>
      </c>
      <c r="H133" s="170"/>
      <c r="I133" s="171">
        <f t="shared" ref="I133:I138" si="71">ROUND(E133*H133,2)</f>
        <v>0</v>
      </c>
      <c r="J133" s="170"/>
      <c r="K133" s="171">
        <f t="shared" ref="K133:K138" si="72">ROUND(E133*J133,2)</f>
        <v>0</v>
      </c>
      <c r="L133" s="171">
        <v>21</v>
      </c>
      <c r="M133" s="171">
        <f t="shared" ref="M133:M138" si="73">G133*(1+L133/100)</f>
        <v>0</v>
      </c>
      <c r="N133" s="163">
        <v>0</v>
      </c>
      <c r="O133" s="163">
        <f t="shared" ref="O133:O138" si="74">ROUND(E133*N133,5)</f>
        <v>0</v>
      </c>
      <c r="P133" s="163">
        <v>0</v>
      </c>
      <c r="Q133" s="163">
        <f t="shared" ref="Q133:Q138" si="75">ROUND(E133*P133,5)</f>
        <v>0</v>
      </c>
      <c r="R133" s="163"/>
      <c r="S133" s="163"/>
      <c r="T133" s="164">
        <v>6.9709999999999994E-2</v>
      </c>
      <c r="U133" s="163">
        <f t="shared" ref="U133:U138" si="76">ROUND(E133*T133,2)</f>
        <v>2.76</v>
      </c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 t="s">
        <v>121</v>
      </c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ht="22.5" outlineLevel="1" x14ac:dyDescent="0.2">
      <c r="A134" s="154">
        <v>111</v>
      </c>
      <c r="B134" s="160" t="s">
        <v>299</v>
      </c>
      <c r="C134" s="193" t="s">
        <v>300</v>
      </c>
      <c r="D134" s="162" t="s">
        <v>120</v>
      </c>
      <c r="E134" s="168">
        <v>8.4</v>
      </c>
      <c r="F134" s="170"/>
      <c r="G134" s="171">
        <f t="shared" si="70"/>
        <v>0</v>
      </c>
      <c r="H134" s="170"/>
      <c r="I134" s="171">
        <f t="shared" si="71"/>
        <v>0</v>
      </c>
      <c r="J134" s="170"/>
      <c r="K134" s="171">
        <f t="shared" si="72"/>
        <v>0</v>
      </c>
      <c r="L134" s="171">
        <v>21</v>
      </c>
      <c r="M134" s="171">
        <f t="shared" si="73"/>
        <v>0</v>
      </c>
      <c r="N134" s="163">
        <v>1.2999999999999999E-4</v>
      </c>
      <c r="O134" s="163">
        <f t="shared" si="74"/>
        <v>1.09E-3</v>
      </c>
      <c r="P134" s="163">
        <v>0</v>
      </c>
      <c r="Q134" s="163">
        <f t="shared" si="75"/>
        <v>0</v>
      </c>
      <c r="R134" s="163"/>
      <c r="S134" s="163"/>
      <c r="T134" s="164">
        <v>3.2480000000000002E-2</v>
      </c>
      <c r="U134" s="163">
        <f t="shared" si="76"/>
        <v>0.27</v>
      </c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 t="s">
        <v>121</v>
      </c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0" outlineLevel="1" x14ac:dyDescent="0.2">
      <c r="A135" s="154">
        <v>112</v>
      </c>
      <c r="B135" s="160" t="s">
        <v>301</v>
      </c>
      <c r="C135" s="193" t="s">
        <v>302</v>
      </c>
      <c r="D135" s="162" t="s">
        <v>120</v>
      </c>
      <c r="E135" s="168">
        <v>85.02</v>
      </c>
      <c r="F135" s="170"/>
      <c r="G135" s="171">
        <f t="shared" si="70"/>
        <v>0</v>
      </c>
      <c r="H135" s="170"/>
      <c r="I135" s="171">
        <f t="shared" si="71"/>
        <v>0</v>
      </c>
      <c r="J135" s="170"/>
      <c r="K135" s="171">
        <f t="shared" si="72"/>
        <v>0</v>
      </c>
      <c r="L135" s="171">
        <v>21</v>
      </c>
      <c r="M135" s="171">
        <f t="shared" si="73"/>
        <v>0</v>
      </c>
      <c r="N135" s="163">
        <v>2.0000000000000001E-4</v>
      </c>
      <c r="O135" s="163">
        <f t="shared" si="74"/>
        <v>1.7000000000000001E-2</v>
      </c>
      <c r="P135" s="163">
        <v>0</v>
      </c>
      <c r="Q135" s="163">
        <f t="shared" si="75"/>
        <v>0</v>
      </c>
      <c r="R135" s="163"/>
      <c r="S135" s="163"/>
      <c r="T135" s="164">
        <v>3.2480000000000002E-2</v>
      </c>
      <c r="U135" s="163">
        <f t="shared" si="76"/>
        <v>2.76</v>
      </c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 t="s">
        <v>121</v>
      </c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</row>
    <row r="136" spans="1:60" ht="22.5" outlineLevel="1" x14ac:dyDescent="0.2">
      <c r="A136" s="154">
        <v>113</v>
      </c>
      <c r="B136" s="160" t="s">
        <v>303</v>
      </c>
      <c r="C136" s="193" t="s">
        <v>304</v>
      </c>
      <c r="D136" s="162" t="s">
        <v>120</v>
      </c>
      <c r="E136" s="168">
        <v>85.02</v>
      </c>
      <c r="F136" s="170"/>
      <c r="G136" s="171">
        <f t="shared" si="70"/>
        <v>0</v>
      </c>
      <c r="H136" s="170"/>
      <c r="I136" s="171">
        <f t="shared" si="71"/>
        <v>0</v>
      </c>
      <c r="J136" s="170"/>
      <c r="K136" s="171">
        <f t="shared" si="72"/>
        <v>0</v>
      </c>
      <c r="L136" s="171">
        <v>21</v>
      </c>
      <c r="M136" s="171">
        <f t="shared" si="73"/>
        <v>0</v>
      </c>
      <c r="N136" s="163">
        <v>2.7999999999999998E-4</v>
      </c>
      <c r="O136" s="163">
        <f t="shared" si="74"/>
        <v>2.3810000000000001E-2</v>
      </c>
      <c r="P136" s="163">
        <v>0</v>
      </c>
      <c r="Q136" s="163">
        <f t="shared" si="75"/>
        <v>0</v>
      </c>
      <c r="R136" s="163"/>
      <c r="S136" s="163"/>
      <c r="T136" s="164">
        <v>0.10191</v>
      </c>
      <c r="U136" s="163">
        <f t="shared" si="76"/>
        <v>8.66</v>
      </c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 t="s">
        <v>121</v>
      </c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0" ht="22.5" outlineLevel="1" x14ac:dyDescent="0.2">
      <c r="A137" s="154">
        <v>114</v>
      </c>
      <c r="B137" s="160" t="s">
        <v>297</v>
      </c>
      <c r="C137" s="193" t="s">
        <v>305</v>
      </c>
      <c r="D137" s="162" t="s">
        <v>120</v>
      </c>
      <c r="E137" s="168">
        <v>314.10000000000002</v>
      </c>
      <c r="F137" s="170"/>
      <c r="G137" s="171">
        <f t="shared" si="70"/>
        <v>0</v>
      </c>
      <c r="H137" s="170"/>
      <c r="I137" s="171">
        <f t="shared" si="71"/>
        <v>0</v>
      </c>
      <c r="J137" s="170"/>
      <c r="K137" s="171">
        <f t="shared" si="72"/>
        <v>0</v>
      </c>
      <c r="L137" s="171">
        <v>21</v>
      </c>
      <c r="M137" s="171">
        <f t="shared" si="73"/>
        <v>0</v>
      </c>
      <c r="N137" s="163">
        <v>0</v>
      </c>
      <c r="O137" s="163">
        <f t="shared" si="74"/>
        <v>0</v>
      </c>
      <c r="P137" s="163">
        <v>0</v>
      </c>
      <c r="Q137" s="163">
        <f t="shared" si="75"/>
        <v>0</v>
      </c>
      <c r="R137" s="163"/>
      <c r="S137" s="163"/>
      <c r="T137" s="164">
        <v>6.9709999999999994E-2</v>
      </c>
      <c r="U137" s="163">
        <f t="shared" si="76"/>
        <v>21.9</v>
      </c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 t="s">
        <v>121</v>
      </c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</row>
    <row r="138" spans="1:60" ht="22.5" outlineLevel="1" x14ac:dyDescent="0.2">
      <c r="A138" s="154">
        <v>115</v>
      </c>
      <c r="B138" s="160" t="s">
        <v>303</v>
      </c>
      <c r="C138" s="193" t="s">
        <v>306</v>
      </c>
      <c r="D138" s="162" t="s">
        <v>120</v>
      </c>
      <c r="E138" s="168">
        <v>314.10000000000002</v>
      </c>
      <c r="F138" s="170"/>
      <c r="G138" s="171">
        <f t="shared" si="70"/>
        <v>0</v>
      </c>
      <c r="H138" s="170"/>
      <c r="I138" s="171">
        <f t="shared" si="71"/>
        <v>0</v>
      </c>
      <c r="J138" s="170"/>
      <c r="K138" s="171">
        <f t="shared" si="72"/>
        <v>0</v>
      </c>
      <c r="L138" s="171">
        <v>21</v>
      </c>
      <c r="M138" s="171">
        <f t="shared" si="73"/>
        <v>0</v>
      </c>
      <c r="N138" s="163">
        <v>2.7999999999999998E-4</v>
      </c>
      <c r="O138" s="163">
        <f t="shared" si="74"/>
        <v>8.795E-2</v>
      </c>
      <c r="P138" s="163">
        <v>0</v>
      </c>
      <c r="Q138" s="163">
        <f t="shared" si="75"/>
        <v>0</v>
      </c>
      <c r="R138" s="163"/>
      <c r="S138" s="163"/>
      <c r="T138" s="164">
        <v>0.10191</v>
      </c>
      <c r="U138" s="163">
        <f t="shared" si="76"/>
        <v>32.01</v>
      </c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 t="s">
        <v>121</v>
      </c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x14ac:dyDescent="0.2">
      <c r="A139" s="155" t="s">
        <v>116</v>
      </c>
      <c r="B139" s="161" t="s">
        <v>87</v>
      </c>
      <c r="C139" s="194" t="s">
        <v>88</v>
      </c>
      <c r="D139" s="165"/>
      <c r="E139" s="169"/>
      <c r="F139" s="172"/>
      <c r="G139" s="172">
        <f>SUMIF(AE140:AE143,"&lt;&gt;NOR",G140:G143)</f>
        <v>0</v>
      </c>
      <c r="H139" s="172"/>
      <c r="I139" s="172">
        <f>SUM(I140:I143)</f>
        <v>0</v>
      </c>
      <c r="J139" s="172"/>
      <c r="K139" s="172">
        <f>SUM(K140:K143)</f>
        <v>0</v>
      </c>
      <c r="L139" s="172"/>
      <c r="M139" s="172">
        <f>SUM(M140:M143)</f>
        <v>0</v>
      </c>
      <c r="N139" s="166"/>
      <c r="O139" s="166">
        <f>SUM(O140:O143)</f>
        <v>0</v>
      </c>
      <c r="P139" s="166"/>
      <c r="Q139" s="166">
        <f>SUM(Q140:Q143)</f>
        <v>2.5</v>
      </c>
      <c r="R139" s="166"/>
      <c r="S139" s="166"/>
      <c r="T139" s="167"/>
      <c r="U139" s="166">
        <f>SUM(U140:U143)</f>
        <v>0.46</v>
      </c>
      <c r="AE139" t="s">
        <v>117</v>
      </c>
    </row>
    <row r="140" spans="1:60" outlineLevel="1" x14ac:dyDescent="0.2">
      <c r="A140" s="154">
        <v>116</v>
      </c>
      <c r="B140" s="160" t="s">
        <v>307</v>
      </c>
      <c r="C140" s="193" t="s">
        <v>308</v>
      </c>
      <c r="D140" s="162" t="s">
        <v>309</v>
      </c>
      <c r="E140" s="168">
        <v>1</v>
      </c>
      <c r="F140" s="170"/>
      <c r="G140" s="171">
        <f>ROUND(E140*F140,2)</f>
        <v>0</v>
      </c>
      <c r="H140" s="170"/>
      <c r="I140" s="171">
        <f>ROUND(E140*H140,2)</f>
        <v>0</v>
      </c>
      <c r="J140" s="170"/>
      <c r="K140" s="171">
        <f>ROUND(E140*J140,2)</f>
        <v>0</v>
      </c>
      <c r="L140" s="171">
        <v>21</v>
      </c>
      <c r="M140" s="171">
        <f>G140*(1+L140/100)</f>
        <v>0</v>
      </c>
      <c r="N140" s="163">
        <v>0</v>
      </c>
      <c r="O140" s="163">
        <f>ROUND(E140*N140,5)</f>
        <v>0</v>
      </c>
      <c r="P140" s="163">
        <v>0</v>
      </c>
      <c r="Q140" s="163">
        <f>ROUND(E140*P140,5)</f>
        <v>0</v>
      </c>
      <c r="R140" s="163"/>
      <c r="S140" s="163"/>
      <c r="T140" s="164">
        <v>0.17166999999999999</v>
      </c>
      <c r="U140" s="163">
        <f>ROUND(E140*T140,2)</f>
        <v>0.17</v>
      </c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 t="s">
        <v>121</v>
      </c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</row>
    <row r="141" spans="1:60" ht="22.5" outlineLevel="1" x14ac:dyDescent="0.2">
      <c r="A141" s="154">
        <v>117</v>
      </c>
      <c r="B141" s="160" t="s">
        <v>310</v>
      </c>
      <c r="C141" s="193" t="s">
        <v>311</v>
      </c>
      <c r="D141" s="162" t="s">
        <v>309</v>
      </c>
      <c r="E141" s="168">
        <v>1</v>
      </c>
      <c r="F141" s="170"/>
      <c r="G141" s="171">
        <f>ROUND(E141*F141,2)</f>
        <v>0</v>
      </c>
      <c r="H141" s="170"/>
      <c r="I141" s="171">
        <f>ROUND(E141*H141,2)</f>
        <v>0</v>
      </c>
      <c r="J141" s="170"/>
      <c r="K141" s="171">
        <f>ROUND(E141*J141,2)</f>
        <v>0</v>
      </c>
      <c r="L141" s="171">
        <v>21</v>
      </c>
      <c r="M141" s="171">
        <f>G141*(1+L141/100)</f>
        <v>0</v>
      </c>
      <c r="N141" s="163">
        <v>0</v>
      </c>
      <c r="O141" s="163">
        <f>ROUND(E141*N141,5)</f>
        <v>0</v>
      </c>
      <c r="P141" s="163">
        <v>0</v>
      </c>
      <c r="Q141" s="163">
        <f>ROUND(E141*P141,5)</f>
        <v>0</v>
      </c>
      <c r="R141" s="163"/>
      <c r="S141" s="163"/>
      <c r="T141" s="164">
        <v>0.17166999999999999</v>
      </c>
      <c r="U141" s="163">
        <f>ROUND(E141*T141,2)</f>
        <v>0.17</v>
      </c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 t="s">
        <v>121</v>
      </c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outlineLevel="1" x14ac:dyDescent="0.2">
      <c r="A142" s="154">
        <v>118</v>
      </c>
      <c r="B142" s="160" t="s">
        <v>312</v>
      </c>
      <c r="C142" s="193" t="s">
        <v>313</v>
      </c>
      <c r="D142" s="162" t="s">
        <v>309</v>
      </c>
      <c r="E142" s="168">
        <v>1</v>
      </c>
      <c r="F142" s="170"/>
      <c r="G142" s="171">
        <f>ROUND(E142*F142,2)</f>
        <v>0</v>
      </c>
      <c r="H142" s="170"/>
      <c r="I142" s="171">
        <f>ROUND(E142*H142,2)</f>
        <v>0</v>
      </c>
      <c r="J142" s="170"/>
      <c r="K142" s="171">
        <f>ROUND(E142*J142,2)</f>
        <v>0</v>
      </c>
      <c r="L142" s="171">
        <v>21</v>
      </c>
      <c r="M142" s="171">
        <f>G142*(1+L142/100)</f>
        <v>0</v>
      </c>
      <c r="N142" s="163">
        <v>0</v>
      </c>
      <c r="O142" s="163">
        <f>ROUND(E142*N142,5)</f>
        <v>0</v>
      </c>
      <c r="P142" s="163">
        <v>1.1000000000000001</v>
      </c>
      <c r="Q142" s="163">
        <f>ROUND(E142*P142,5)</f>
        <v>1.1000000000000001</v>
      </c>
      <c r="R142" s="163"/>
      <c r="S142" s="163"/>
      <c r="T142" s="164">
        <v>5.8999999999999997E-2</v>
      </c>
      <c r="U142" s="163">
        <f>ROUND(E142*T142,2)</f>
        <v>0.06</v>
      </c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 t="s">
        <v>121</v>
      </c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</row>
    <row r="143" spans="1:60" outlineLevel="1" x14ac:dyDescent="0.2">
      <c r="A143" s="181">
        <v>119</v>
      </c>
      <c r="B143" s="182" t="s">
        <v>314</v>
      </c>
      <c r="C143" s="195" t="s">
        <v>315</v>
      </c>
      <c r="D143" s="183" t="s">
        <v>309</v>
      </c>
      <c r="E143" s="184">
        <v>1</v>
      </c>
      <c r="F143" s="185"/>
      <c r="G143" s="186">
        <f>ROUND(E143*F143,2)</f>
        <v>0</v>
      </c>
      <c r="H143" s="185"/>
      <c r="I143" s="186">
        <f>ROUND(E143*H143,2)</f>
        <v>0</v>
      </c>
      <c r="J143" s="185"/>
      <c r="K143" s="186">
        <f>ROUND(E143*J143,2)</f>
        <v>0</v>
      </c>
      <c r="L143" s="186">
        <v>21</v>
      </c>
      <c r="M143" s="186">
        <f>G143*(1+L143/100)</f>
        <v>0</v>
      </c>
      <c r="N143" s="187">
        <v>0</v>
      </c>
      <c r="O143" s="187">
        <f>ROUND(E143*N143,5)</f>
        <v>0</v>
      </c>
      <c r="P143" s="187">
        <v>1.4</v>
      </c>
      <c r="Q143" s="187">
        <f>ROUND(E143*P143,5)</f>
        <v>1.4</v>
      </c>
      <c r="R143" s="187"/>
      <c r="S143" s="187"/>
      <c r="T143" s="188">
        <v>5.8999999999999997E-2</v>
      </c>
      <c r="U143" s="187">
        <f>ROUND(E143*T143,2)</f>
        <v>0.06</v>
      </c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 t="s">
        <v>121</v>
      </c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</row>
    <row r="144" spans="1:60" x14ac:dyDescent="0.2">
      <c r="A144" s="6"/>
      <c r="B144" s="7" t="s">
        <v>316</v>
      </c>
      <c r="C144" s="196" t="s">
        <v>316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AC144">
        <v>15</v>
      </c>
      <c r="AD144">
        <v>21</v>
      </c>
    </row>
    <row r="145" spans="1:31" x14ac:dyDescent="0.2">
      <c r="A145" s="189"/>
      <c r="B145" s="190">
        <v>26</v>
      </c>
      <c r="C145" s="197" t="s">
        <v>316</v>
      </c>
      <c r="D145" s="191"/>
      <c r="E145" s="191"/>
      <c r="F145" s="191"/>
      <c r="G145" s="192">
        <f>G8+G19+G23+G31+G44+G48+G52+G56+G78+G85+G87+G95+G103+G115+G124+G132+G139</f>
        <v>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AC145">
        <f>SUMIF(L7:L143,AC144,G7:G143)</f>
        <v>0</v>
      </c>
      <c r="AD145">
        <f>SUMIF(L7:L143,AD144,G7:G143)</f>
        <v>0</v>
      </c>
      <c r="AE145" t="s">
        <v>317</v>
      </c>
    </row>
    <row r="146" spans="1:31" x14ac:dyDescent="0.2">
      <c r="A146" s="6"/>
      <c r="B146" s="7" t="s">
        <v>316</v>
      </c>
      <c r="C146" s="196" t="s">
        <v>316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31" x14ac:dyDescent="0.2">
      <c r="A147" s="6"/>
      <c r="B147" s="7" t="s">
        <v>316</v>
      </c>
      <c r="C147" s="196" t="s">
        <v>316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31" x14ac:dyDescent="0.2">
      <c r="A148" s="270">
        <v>33</v>
      </c>
      <c r="B148" s="270"/>
      <c r="C148" s="271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31" x14ac:dyDescent="0.2">
      <c r="A149" s="251"/>
      <c r="B149" s="252"/>
      <c r="C149" s="253"/>
      <c r="D149" s="252"/>
      <c r="E149" s="252"/>
      <c r="F149" s="252"/>
      <c r="G149" s="254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AE149" t="s">
        <v>318</v>
      </c>
    </row>
    <row r="150" spans="1:31" x14ac:dyDescent="0.2">
      <c r="A150" s="255"/>
      <c r="B150" s="256"/>
      <c r="C150" s="257"/>
      <c r="D150" s="256"/>
      <c r="E150" s="256"/>
      <c r="F150" s="256"/>
      <c r="G150" s="25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31" x14ac:dyDescent="0.2">
      <c r="A151" s="255"/>
      <c r="B151" s="256"/>
      <c r="C151" s="257"/>
      <c r="D151" s="256"/>
      <c r="E151" s="256"/>
      <c r="F151" s="256"/>
      <c r="G151" s="25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31" x14ac:dyDescent="0.2">
      <c r="A152" s="255"/>
      <c r="B152" s="256"/>
      <c r="C152" s="257"/>
      <c r="D152" s="256"/>
      <c r="E152" s="256"/>
      <c r="F152" s="256"/>
      <c r="G152" s="25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31" x14ac:dyDescent="0.2">
      <c r="A153" s="259"/>
      <c r="B153" s="260"/>
      <c r="C153" s="261"/>
      <c r="D153" s="260"/>
      <c r="E153" s="260"/>
      <c r="F153" s="260"/>
      <c r="G153" s="262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31" x14ac:dyDescent="0.2">
      <c r="A154" s="6"/>
      <c r="B154" s="7" t="s">
        <v>316</v>
      </c>
      <c r="C154" s="196" t="s">
        <v>316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31" x14ac:dyDescent="0.2">
      <c r="C155" s="198"/>
      <c r="AE155" t="s">
        <v>319</v>
      </c>
    </row>
  </sheetData>
  <mergeCells count="6">
    <mergeCell ref="A149:G153"/>
    <mergeCell ref="A1:G1"/>
    <mergeCell ref="C2:G2"/>
    <mergeCell ref="C3:G3"/>
    <mergeCell ref="C4:G4"/>
    <mergeCell ref="A148:C148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Standard</cp:lastModifiedBy>
  <cp:lastPrinted>2019-06-17T11:39:01Z</cp:lastPrinted>
  <dcterms:created xsi:type="dcterms:W3CDTF">2009-04-08T07:15:50Z</dcterms:created>
  <dcterms:modified xsi:type="dcterms:W3CDTF">2019-07-08T13:06:07Z</dcterms:modified>
</cp:coreProperties>
</file>